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defaultThemeVersion="124226"/>
  <mc:AlternateContent xmlns:mc="http://schemas.openxmlformats.org/markup-compatibility/2006">
    <mc:Choice Requires="x15">
      <x15ac:absPath xmlns:x15ac="http://schemas.microsoft.com/office/spreadsheetml/2010/11/ac" url="/Users/jagdichoso/Downloads/QIQ Resources 2/"/>
    </mc:Choice>
  </mc:AlternateContent>
  <xr:revisionPtr revIDLastSave="0" documentId="13_ncr:1_{DD14786D-232C-7245-BB55-FB18DF6FE91C}" xr6:coauthVersionLast="47" xr6:coauthVersionMax="47" xr10:uidLastSave="{00000000-0000-0000-0000-000000000000}"/>
  <bookViews>
    <workbookView xWindow="0" yWindow="500" windowWidth="38400" windowHeight="19400" activeTab="3" xr2:uid="{00000000-000D-0000-FFFF-FFFF00000000}"/>
  </bookViews>
  <sheets>
    <sheet name="RIO Register" sheetId="1" r:id="rId1"/>
    <sheet name="RIO Stats" sheetId="3" r:id="rId2"/>
    <sheet name="RiskMatrix" sheetId="8" r:id="rId3"/>
    <sheet name="Definition Tables" sheetId="7" r:id="rId4"/>
    <sheet name="HELP!!!!" sheetId="9" r:id="rId5"/>
  </sheets>
  <definedNames>
    <definedName name="_xlnm._FilterDatabase" localSheetId="0" hidden="1">'RIO Register'!$A$1:$S$212</definedName>
    <definedName name="DescConsequence">TableConseq[Cons-Desc]</definedName>
    <definedName name="DescLikelihood">TableProb[Like-Desc]</definedName>
    <definedName name="_xlnm.Print_Area" localSheetId="0">'RIO Register'!$A$1:$N$156</definedName>
    <definedName name="_xlnm.Print_Area" localSheetId="1">'RIO Stats'!$B$6:$N$43</definedName>
    <definedName name="_xlnm.Print_Area" localSheetId="2">RiskMatrix!$C$5:$I$17</definedName>
    <definedName name="_xlnm.Print_Titles" localSheetId="0">'RIO Register'!$1:$1</definedName>
    <definedName name="ReviewFreq">'Definition Tables'!$C$48</definedName>
    <definedName name="rExtreme">'Definition Tables'!$S$10</definedName>
    <definedName name="rHigh">'Definition Tables'!$F$46</definedName>
    <definedName name="RIOCatSt">TableRIO[[#Headers],[SOURCE]]</definedName>
    <definedName name="RIOLevel">TableRisk[RIO Level]</definedName>
    <definedName name="RIOType">TableRIO[SOURCE]</definedName>
    <definedName name="RiskCategory">TableRiskCategories[Business Risk Category]</definedName>
    <definedName name="RiskCatSt">TableRiskCategories[[#Headers],[Business Risk Category]]</definedName>
    <definedName name="RiskLightFinal">OFFSET(#REF!,0,0,RowsRISK,1)</definedName>
    <definedName name="RiskLightInit">OFFSET(#REF!,0,0,RowsRISK,1)</definedName>
    <definedName name="rLow">'Definition Tables'!$F$44</definedName>
    <definedName name="rModerate">'Definition Tables'!$F$45</definedName>
    <definedName name="RowsRIO">MATCH("End",'RIO Register'!$A:$A,0)-1</definedName>
    <definedName name="RowsRISK">MATCH("End",#REF!,0)-1</definedName>
    <definedName name="TableHdr">'Definition Tables'!$G$22:$H$30</definedName>
    <definedName name="TheCompleted">OFFSET('RIO Register'!$M$1,0,0,RowsRIO,1)</definedName>
    <definedName name="ThePresent">OFFSET('RIO Register'!$S$1,0,0,RowsRIO,1)</definedName>
    <definedName name="TheRaised">OFFSET('RIO Register'!$D$1,0,0,RowsRIO,1)</definedName>
    <definedName name="TheRisk">OFFSET('RIO Register'!$R$1,0,0,RowsRIO,1)</definedName>
    <definedName name="TheSource">OFFSET('RIO Register'!$B$1,0,0,RowsRIO,1)</definedName>
    <definedName name="TheTrafficLight">OFFSET('RIO Register'!$P$1,0,0,RowsRIO,1)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3" l="1"/>
  <c r="O8" i="3"/>
  <c r="P8" i="3"/>
  <c r="Q8" i="3"/>
  <c r="R8" i="3"/>
  <c r="H24" i="7"/>
  <c r="G25" i="7" l="1"/>
  <c r="G23" i="7"/>
  <c r="G24" i="7"/>
  <c r="I17" i="3" l="1"/>
  <c r="J17" i="3" s="1"/>
  <c r="M21" i="3" l="1"/>
  <c r="M20" i="3"/>
  <c r="M22" i="3"/>
  <c r="C7" i="3"/>
  <c r="C6" i="3" l="1"/>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 i="1"/>
  <c r="D43" i="7"/>
  <c r="C12" i="3" l="1"/>
  <c r="D23" i="7" l="1"/>
  <c r="D44" i="7"/>
  <c r="E15" i="8" s="1"/>
  <c r="F46" i="7"/>
  <c r="M13" i="3" l="1"/>
  <c r="N13" i="3"/>
  <c r="O13" i="3"/>
  <c r="P13" i="3"/>
  <c r="Q13" i="3"/>
  <c r="R13" i="3"/>
  <c r="M12" i="3" l="1"/>
  <c r="J12" i="3"/>
  <c r="D12" i="3"/>
  <c r="K12" i="3"/>
  <c r="Q12" i="3"/>
  <c r="F12" i="3"/>
  <c r="P12" i="3"/>
  <c r="L12" i="3"/>
  <c r="H12" i="3"/>
  <c r="R12" i="3"/>
  <c r="N12" i="3"/>
  <c r="G12" i="3"/>
  <c r="I12" i="3"/>
  <c r="E12" i="3"/>
  <c r="O9" i="3"/>
  <c r="O12" i="3"/>
  <c r="Q11" i="3"/>
  <c r="Q9" i="3"/>
  <c r="M10" i="3"/>
  <c r="K11" i="3"/>
  <c r="P9" i="3"/>
  <c r="L10" i="3"/>
  <c r="H10" i="3"/>
  <c r="R10" i="3"/>
  <c r="R9" i="3"/>
  <c r="N10" i="3"/>
  <c r="N9" i="3"/>
  <c r="D10" i="3"/>
  <c r="G11" i="3"/>
  <c r="P10" i="3"/>
  <c r="P11" i="3"/>
  <c r="Q10" i="3"/>
  <c r="O11" i="3"/>
  <c r="K10" i="3"/>
  <c r="R11" i="3"/>
  <c r="N11" i="3"/>
  <c r="O10" i="3"/>
  <c r="G10" i="3"/>
  <c r="J11" i="3"/>
  <c r="F11" i="3"/>
  <c r="I11" i="3"/>
  <c r="E11" i="3"/>
  <c r="J10" i="3"/>
  <c r="F10" i="3"/>
  <c r="L11" i="3"/>
  <c r="H11" i="3"/>
  <c r="D11" i="3"/>
  <c r="I10" i="3"/>
  <c r="E10" i="3"/>
  <c r="M11" i="3"/>
  <c r="G44" i="7"/>
  <c r="E16" i="8" s="1"/>
  <c r="G45" i="7"/>
  <c r="F16" i="8" s="1"/>
  <c r="G46" i="7"/>
  <c r="G16" i="8" s="1"/>
  <c r="C11" i="3" l="1"/>
  <c r="C10" i="3"/>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M9" i="3" s="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 i="1"/>
  <c r="M23" i="3" l="1"/>
  <c r="C13" i="3"/>
  <c r="F13" i="3"/>
  <c r="D13" i="3"/>
  <c r="G13" i="3"/>
  <c r="I13" i="3"/>
  <c r="L13" i="3"/>
  <c r="E13" i="3"/>
  <c r="H13" i="3"/>
  <c r="J13" i="3"/>
  <c r="K13" i="3"/>
  <c r="M34" i="3"/>
  <c r="M19" i="3"/>
  <c r="C9" i="3"/>
  <c r="K9" i="3"/>
  <c r="E9" i="3"/>
  <c r="H9" i="3"/>
  <c r="I9" i="3"/>
  <c r="J9" i="3"/>
  <c r="L9" i="3"/>
  <c r="D9" i="3"/>
  <c r="F9" i="3"/>
  <c r="G9" i="3"/>
  <c r="C19" i="3"/>
  <c r="D38" i="7"/>
  <c r="D7" i="8" s="1"/>
  <c r="D28" i="7"/>
  <c r="I6" i="8" s="1"/>
  <c r="D37" i="7"/>
  <c r="D8" i="8" s="1"/>
  <c r="D27" i="7"/>
  <c r="H6" i="8" s="1"/>
  <c r="E46" i="7"/>
  <c r="D36" i="7"/>
  <c r="D9" i="8" s="1"/>
  <c r="D26" i="7"/>
  <c r="G6" i="8" s="1"/>
  <c r="E45" i="7"/>
  <c r="D35" i="7"/>
  <c r="D10" i="8" s="1"/>
  <c r="D25" i="7"/>
  <c r="F6" i="8" s="1"/>
  <c r="D34" i="7"/>
  <c r="D11" i="8" s="1"/>
  <c r="D24" i="7"/>
  <c r="E6" i="8" s="1"/>
  <c r="L29" i="3"/>
  <c r="C18" i="3"/>
  <c r="C23" i="3" s="1"/>
  <c r="Q211" i="1"/>
  <c r="P211" i="1"/>
  <c r="Q210" i="1"/>
  <c r="P210" i="1"/>
  <c r="Q209" i="1"/>
  <c r="P209" i="1"/>
  <c r="Q208" i="1"/>
  <c r="P208" i="1"/>
  <c r="Q207" i="1"/>
  <c r="P207" i="1"/>
  <c r="Q206" i="1"/>
  <c r="P206" i="1"/>
  <c r="Q205" i="1"/>
  <c r="P205" i="1"/>
  <c r="Q204" i="1"/>
  <c r="P204" i="1"/>
  <c r="Q203" i="1"/>
  <c r="P203" i="1"/>
  <c r="Q202" i="1"/>
  <c r="P202" i="1"/>
  <c r="Q201" i="1"/>
  <c r="P201" i="1"/>
  <c r="Q200" i="1"/>
  <c r="P200" i="1"/>
  <c r="Q199" i="1"/>
  <c r="P199" i="1"/>
  <c r="Q198" i="1"/>
  <c r="P198" i="1"/>
  <c r="Q197" i="1"/>
  <c r="P197" i="1"/>
  <c r="Q196" i="1"/>
  <c r="P196" i="1"/>
  <c r="Q195" i="1"/>
  <c r="P195" i="1"/>
  <c r="Q194" i="1"/>
  <c r="P194" i="1"/>
  <c r="Q193" i="1"/>
  <c r="P193" i="1"/>
  <c r="Q192" i="1"/>
  <c r="P192" i="1"/>
  <c r="Q191" i="1"/>
  <c r="P191" i="1"/>
  <c r="Q190" i="1"/>
  <c r="P190" i="1"/>
  <c r="Q189" i="1"/>
  <c r="P189" i="1"/>
  <c r="Q188" i="1"/>
  <c r="P188" i="1"/>
  <c r="Q187" i="1"/>
  <c r="P187" i="1"/>
  <c r="Q186" i="1"/>
  <c r="P186" i="1"/>
  <c r="Q185" i="1"/>
  <c r="P185" i="1"/>
  <c r="Q184" i="1"/>
  <c r="P184" i="1"/>
  <c r="Q183" i="1"/>
  <c r="P183" i="1"/>
  <c r="Q182" i="1"/>
  <c r="P182" i="1"/>
  <c r="Q181" i="1"/>
  <c r="P181" i="1"/>
  <c r="Q180" i="1"/>
  <c r="P180" i="1"/>
  <c r="Q179" i="1"/>
  <c r="P179" i="1"/>
  <c r="Q178" i="1"/>
  <c r="P178" i="1"/>
  <c r="Q177" i="1"/>
  <c r="P177" i="1"/>
  <c r="Q176" i="1"/>
  <c r="P176" i="1"/>
  <c r="Q175" i="1"/>
  <c r="P175" i="1"/>
  <c r="Q174" i="1"/>
  <c r="P174" i="1"/>
  <c r="Q173" i="1"/>
  <c r="P173" i="1"/>
  <c r="Q172" i="1"/>
  <c r="P172" i="1"/>
  <c r="Q171" i="1"/>
  <c r="P171" i="1"/>
  <c r="Q170" i="1"/>
  <c r="P170" i="1"/>
  <c r="Q169" i="1"/>
  <c r="P169" i="1"/>
  <c r="Q168" i="1"/>
  <c r="P168" i="1"/>
  <c r="Q167" i="1"/>
  <c r="P167" i="1"/>
  <c r="Q166" i="1"/>
  <c r="P166" i="1"/>
  <c r="Q165" i="1"/>
  <c r="P165" i="1"/>
  <c r="Q164" i="1"/>
  <c r="P164" i="1"/>
  <c r="Q163" i="1"/>
  <c r="P163" i="1"/>
  <c r="Q162" i="1"/>
  <c r="P162" i="1"/>
  <c r="Q161" i="1"/>
  <c r="P161" i="1"/>
  <c r="Q160" i="1"/>
  <c r="P160" i="1"/>
  <c r="Q159" i="1"/>
  <c r="P159" i="1"/>
  <c r="Q158" i="1"/>
  <c r="P158" i="1"/>
  <c r="Q157" i="1"/>
  <c r="P157" i="1"/>
  <c r="Q156" i="1"/>
  <c r="P156" i="1"/>
  <c r="Q155" i="1"/>
  <c r="P155" i="1"/>
  <c r="Q154" i="1"/>
  <c r="P154" i="1"/>
  <c r="Q153" i="1"/>
  <c r="P153" i="1"/>
  <c r="Q152" i="1"/>
  <c r="P152" i="1"/>
  <c r="Q151" i="1"/>
  <c r="P151" i="1"/>
  <c r="Q150" i="1"/>
  <c r="P150" i="1"/>
  <c r="Q149" i="1"/>
  <c r="P149" i="1"/>
  <c r="Q148" i="1"/>
  <c r="P148" i="1"/>
  <c r="Q147" i="1"/>
  <c r="P147" i="1"/>
  <c r="Q146" i="1"/>
  <c r="P146" i="1"/>
  <c r="Q145" i="1"/>
  <c r="P145" i="1"/>
  <c r="Q144" i="1"/>
  <c r="P144" i="1"/>
  <c r="Q143" i="1"/>
  <c r="P143" i="1"/>
  <c r="Q142" i="1"/>
  <c r="P142" i="1"/>
  <c r="Q141" i="1"/>
  <c r="P141" i="1"/>
  <c r="Q140" i="1"/>
  <c r="P140" i="1"/>
  <c r="Q139" i="1"/>
  <c r="P139" i="1"/>
  <c r="Q138" i="1"/>
  <c r="P138" i="1"/>
  <c r="Q137" i="1"/>
  <c r="P137" i="1"/>
  <c r="Q136" i="1"/>
  <c r="P136" i="1"/>
  <c r="Q135" i="1"/>
  <c r="P135" i="1"/>
  <c r="Q134" i="1"/>
  <c r="P134" i="1"/>
  <c r="Q133" i="1"/>
  <c r="P133" i="1"/>
  <c r="Q132" i="1"/>
  <c r="P132" i="1"/>
  <c r="Q131" i="1"/>
  <c r="P131" i="1"/>
  <c r="Q130" i="1"/>
  <c r="P130" i="1"/>
  <c r="Q129" i="1"/>
  <c r="P129" i="1"/>
  <c r="Q128" i="1"/>
  <c r="P128" i="1"/>
  <c r="Q127" i="1"/>
  <c r="P127" i="1"/>
  <c r="Q126" i="1"/>
  <c r="P126" i="1"/>
  <c r="Q125" i="1"/>
  <c r="P125" i="1"/>
  <c r="Q124" i="1"/>
  <c r="P124" i="1"/>
  <c r="Q123" i="1"/>
  <c r="P123" i="1"/>
  <c r="Q122" i="1"/>
  <c r="P122" i="1"/>
  <c r="Q121" i="1"/>
  <c r="P121" i="1"/>
  <c r="Q120" i="1"/>
  <c r="P120" i="1"/>
  <c r="Q119" i="1"/>
  <c r="P119" i="1"/>
  <c r="Q118" i="1"/>
  <c r="P118" i="1"/>
  <c r="Q117" i="1"/>
  <c r="P117" i="1"/>
  <c r="Q116" i="1"/>
  <c r="P116" i="1"/>
  <c r="Q115" i="1"/>
  <c r="P115" i="1"/>
  <c r="Q114" i="1"/>
  <c r="P114" i="1"/>
  <c r="Q113" i="1"/>
  <c r="P113" i="1"/>
  <c r="Q112" i="1"/>
  <c r="P112" i="1"/>
  <c r="Q111" i="1"/>
  <c r="P111" i="1"/>
  <c r="Q110" i="1"/>
  <c r="P110" i="1"/>
  <c r="Q109" i="1"/>
  <c r="P109" i="1"/>
  <c r="Q108" i="1"/>
  <c r="P108" i="1"/>
  <c r="Q107" i="1"/>
  <c r="P107" i="1"/>
  <c r="Q106" i="1"/>
  <c r="P106" i="1"/>
  <c r="Q105" i="1"/>
  <c r="P105" i="1"/>
  <c r="Q104" i="1"/>
  <c r="P104" i="1"/>
  <c r="Q103" i="1"/>
  <c r="P103" i="1"/>
  <c r="Q102" i="1"/>
  <c r="P102" i="1"/>
  <c r="Q101" i="1"/>
  <c r="P101" i="1"/>
  <c r="Q100" i="1"/>
  <c r="P100" i="1"/>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2" i="1"/>
  <c r="P72"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P16" i="1"/>
  <c r="Q15" i="1"/>
  <c r="P15" i="1"/>
  <c r="Q14" i="1"/>
  <c r="P14" i="1"/>
  <c r="Q13" i="1"/>
  <c r="P13" i="1"/>
  <c r="Q12" i="1"/>
  <c r="P12" i="1"/>
  <c r="Q11" i="1"/>
  <c r="P11" i="1"/>
  <c r="Q10" i="1"/>
  <c r="P10" i="1"/>
  <c r="Q9" i="1"/>
  <c r="P9" i="1"/>
  <c r="Q8" i="1"/>
  <c r="P8" i="1"/>
  <c r="Q7" i="1"/>
  <c r="P7" i="1"/>
  <c r="Q6" i="1"/>
  <c r="P6" i="1"/>
  <c r="Q5" i="1"/>
  <c r="P5" i="1"/>
  <c r="Q4" i="1"/>
  <c r="P4" i="1"/>
  <c r="Q3" i="1"/>
  <c r="P3" i="1"/>
  <c r="Q2" i="1"/>
  <c r="P2" i="1"/>
  <c r="I3" i="1" l="1"/>
  <c r="I11" i="1"/>
  <c r="I19" i="1"/>
  <c r="I27" i="1"/>
  <c r="I35" i="1"/>
  <c r="I43" i="1"/>
  <c r="I51" i="1"/>
  <c r="I59" i="1"/>
  <c r="I67" i="1"/>
  <c r="I75" i="1"/>
  <c r="I83" i="1"/>
  <c r="I91" i="1"/>
  <c r="I99" i="1"/>
  <c r="I107" i="1"/>
  <c r="I115" i="1"/>
  <c r="I123" i="1"/>
  <c r="I131" i="1"/>
  <c r="I139" i="1"/>
  <c r="I147" i="1"/>
  <c r="I155" i="1"/>
  <c r="I163" i="1"/>
  <c r="I171" i="1"/>
  <c r="I179" i="1"/>
  <c r="I187" i="1"/>
  <c r="I195" i="1"/>
  <c r="I203" i="1"/>
  <c r="I211" i="1"/>
  <c r="I22" i="1"/>
  <c r="I38" i="1"/>
  <c r="I54" i="1"/>
  <c r="I70" i="1"/>
  <c r="I94" i="1"/>
  <c r="I110" i="1"/>
  <c r="I134" i="1"/>
  <c r="I150" i="1"/>
  <c r="I174" i="1"/>
  <c r="I190" i="1"/>
  <c r="I206" i="1"/>
  <c r="I15" i="1"/>
  <c r="I31" i="1"/>
  <c r="I47" i="1"/>
  <c r="I63" i="1"/>
  <c r="I79" i="1"/>
  <c r="I95" i="1"/>
  <c r="I111" i="1"/>
  <c r="I127" i="1"/>
  <c r="I143" i="1"/>
  <c r="I167" i="1"/>
  <c r="I191" i="1"/>
  <c r="I16" i="1"/>
  <c r="I88" i="1"/>
  <c r="I104" i="1"/>
  <c r="I128" i="1"/>
  <c r="I152" i="1"/>
  <c r="I176" i="1"/>
  <c r="I200" i="1"/>
  <c r="I4" i="1"/>
  <c r="I12" i="1"/>
  <c r="I20" i="1"/>
  <c r="I28" i="1"/>
  <c r="I36" i="1"/>
  <c r="I44" i="1"/>
  <c r="I52" i="1"/>
  <c r="I60" i="1"/>
  <c r="I68" i="1"/>
  <c r="I76" i="1"/>
  <c r="I84" i="1"/>
  <c r="I92" i="1"/>
  <c r="I100" i="1"/>
  <c r="I108" i="1"/>
  <c r="I116" i="1"/>
  <c r="I124" i="1"/>
  <c r="I132" i="1"/>
  <c r="I140" i="1"/>
  <c r="I148" i="1"/>
  <c r="I156" i="1"/>
  <c r="I164" i="1"/>
  <c r="I172" i="1"/>
  <c r="I180" i="1"/>
  <c r="I188" i="1"/>
  <c r="I196" i="1"/>
  <c r="I204" i="1"/>
  <c r="I5" i="1"/>
  <c r="I13" i="1"/>
  <c r="I21" i="1"/>
  <c r="I29" i="1"/>
  <c r="I37" i="1"/>
  <c r="I45" i="1"/>
  <c r="I53" i="1"/>
  <c r="I61" i="1"/>
  <c r="I69" i="1"/>
  <c r="I77" i="1"/>
  <c r="I85" i="1"/>
  <c r="I93" i="1"/>
  <c r="I101" i="1"/>
  <c r="I109" i="1"/>
  <c r="I117" i="1"/>
  <c r="I125" i="1"/>
  <c r="I133" i="1"/>
  <c r="I141" i="1"/>
  <c r="I149" i="1"/>
  <c r="I157" i="1"/>
  <c r="I165" i="1"/>
  <c r="I173" i="1"/>
  <c r="I181" i="1"/>
  <c r="I189" i="1"/>
  <c r="I197" i="1"/>
  <c r="I205" i="1"/>
  <c r="I14" i="1"/>
  <c r="I30" i="1"/>
  <c r="I46" i="1"/>
  <c r="I62" i="1"/>
  <c r="I78" i="1"/>
  <c r="I86" i="1"/>
  <c r="I102" i="1"/>
  <c r="I118" i="1"/>
  <c r="I126" i="1"/>
  <c r="I142" i="1"/>
  <c r="I158" i="1"/>
  <c r="I166" i="1"/>
  <c r="I182" i="1"/>
  <c r="I198" i="1"/>
  <c r="I7" i="1"/>
  <c r="I23" i="1"/>
  <c r="I39" i="1"/>
  <c r="I55" i="1"/>
  <c r="I71" i="1"/>
  <c r="I87" i="1"/>
  <c r="I103" i="1"/>
  <c r="I119" i="1"/>
  <c r="I135" i="1"/>
  <c r="I151" i="1"/>
  <c r="I175" i="1"/>
  <c r="I199" i="1"/>
  <c r="I8" i="1"/>
  <c r="I32" i="1"/>
  <c r="I48" i="1"/>
  <c r="I80" i="1"/>
  <c r="I112" i="1"/>
  <c r="I136" i="1"/>
  <c r="I168" i="1"/>
  <c r="I6" i="1"/>
  <c r="I64" i="1"/>
  <c r="I192" i="1"/>
  <c r="I9" i="1"/>
  <c r="I17" i="1"/>
  <c r="I25" i="1"/>
  <c r="I33" i="1"/>
  <c r="I41" i="1"/>
  <c r="I49" i="1"/>
  <c r="I57" i="1"/>
  <c r="I65" i="1"/>
  <c r="I73" i="1"/>
  <c r="I81" i="1"/>
  <c r="I89" i="1"/>
  <c r="I97" i="1"/>
  <c r="I105" i="1"/>
  <c r="I113" i="1"/>
  <c r="I121" i="1"/>
  <c r="I129" i="1"/>
  <c r="I137" i="1"/>
  <c r="I145" i="1"/>
  <c r="I153" i="1"/>
  <c r="I161" i="1"/>
  <c r="I169" i="1"/>
  <c r="I177" i="1"/>
  <c r="I185" i="1"/>
  <c r="I193" i="1"/>
  <c r="I201" i="1"/>
  <c r="I209" i="1"/>
  <c r="I10" i="1"/>
  <c r="I18" i="1"/>
  <c r="I26" i="1"/>
  <c r="I34" i="1"/>
  <c r="I42" i="1"/>
  <c r="I50" i="1"/>
  <c r="I58" i="1"/>
  <c r="I66" i="1"/>
  <c r="I74" i="1"/>
  <c r="I82" i="1"/>
  <c r="I90" i="1"/>
  <c r="I98" i="1"/>
  <c r="I106" i="1"/>
  <c r="I114" i="1"/>
  <c r="I122" i="1"/>
  <c r="I130" i="1"/>
  <c r="I138" i="1"/>
  <c r="I146" i="1"/>
  <c r="I154" i="1"/>
  <c r="I162" i="1"/>
  <c r="I170" i="1"/>
  <c r="I178" i="1"/>
  <c r="I186" i="1"/>
  <c r="I194" i="1"/>
  <c r="I202" i="1"/>
  <c r="I210" i="1"/>
  <c r="I159" i="1"/>
  <c r="I183" i="1"/>
  <c r="I207" i="1"/>
  <c r="I24" i="1"/>
  <c r="I40" i="1"/>
  <c r="I56" i="1"/>
  <c r="I72" i="1"/>
  <c r="I96" i="1"/>
  <c r="I120" i="1"/>
  <c r="I144" i="1"/>
  <c r="I160" i="1"/>
  <c r="I184" i="1"/>
  <c r="I208" i="1"/>
  <c r="I2" i="1"/>
  <c r="D45" i="7"/>
  <c r="F15" i="8" s="1"/>
  <c r="D18" i="3"/>
  <c r="D23" i="3" s="1"/>
  <c r="D19" i="3"/>
  <c r="C22" i="3"/>
  <c r="C21" i="3"/>
  <c r="C20" i="3"/>
  <c r="M33" i="3"/>
  <c r="M32" i="3"/>
  <c r="M30" i="3"/>
  <c r="M31" i="3"/>
  <c r="D46" i="7"/>
  <c r="G15" i="8" s="1"/>
  <c r="G11" i="8"/>
  <c r="I7" i="8"/>
  <c r="I11" i="8"/>
  <c r="I10" i="8"/>
  <c r="F11" i="8"/>
  <c r="F7" i="8"/>
  <c r="E7" i="8"/>
  <c r="E11" i="8"/>
  <c r="E8" i="8"/>
  <c r="H9" i="8"/>
  <c r="I9" i="8"/>
  <c r="G9" i="8"/>
  <c r="F9" i="8"/>
  <c r="E9" i="8"/>
  <c r="H8" i="8"/>
  <c r="F10" i="8"/>
  <c r="H10" i="8"/>
  <c r="G10" i="8"/>
  <c r="E10" i="8"/>
  <c r="G7" i="8"/>
  <c r="G8" i="8"/>
  <c r="H11" i="8"/>
  <c r="H7" i="8"/>
  <c r="F8" i="8"/>
  <c r="I8" i="8"/>
  <c r="D22" i="3" l="1"/>
  <c r="D21" i="3"/>
  <c r="D20" i="3"/>
  <c r="E18" i="3"/>
  <c r="E23" i="3" s="1"/>
  <c r="E19" i="3"/>
  <c r="E22" i="3" l="1"/>
  <c r="E21" i="3"/>
  <c r="E20" i="3"/>
  <c r="F18" i="3"/>
  <c r="F23" i="3" s="1"/>
  <c r="F19" i="3"/>
  <c r="F22" i="3" l="1"/>
  <c r="F21" i="3"/>
  <c r="F20" i="3"/>
  <c r="G18" i="3"/>
  <c r="G23" i="3" s="1"/>
  <c r="G19" i="3"/>
  <c r="G22" i="3" l="1"/>
  <c r="G21" i="3"/>
  <c r="G20" i="3"/>
</calcChain>
</file>

<file path=xl/sharedStrings.xml><?xml version="1.0" encoding="utf-8"?>
<sst xmlns="http://schemas.openxmlformats.org/spreadsheetml/2006/main" count="163" uniqueCount="130">
  <si>
    <t>No.</t>
  </si>
  <si>
    <t>Source</t>
  </si>
  <si>
    <t>Details</t>
  </si>
  <si>
    <t>Review of effectiveness</t>
  </si>
  <si>
    <t>Who</t>
  </si>
  <si>
    <t>Present</t>
  </si>
  <si>
    <t>Raised</t>
  </si>
  <si>
    <t>Completed</t>
  </si>
  <si>
    <t>Changes</t>
  </si>
  <si>
    <t>Scheduled</t>
  </si>
  <si>
    <t>From</t>
  </si>
  <si>
    <t>To</t>
  </si>
  <si>
    <t>Open</t>
  </si>
  <si>
    <t>Closed</t>
  </si>
  <si>
    <t>Open at end</t>
  </si>
  <si>
    <t>TOTAL</t>
  </si>
  <si>
    <t>Traffic Light</t>
  </si>
  <si>
    <t>Green</t>
  </si>
  <si>
    <t>Amber</t>
  </si>
  <si>
    <t>Red</t>
  </si>
  <si>
    <t>Blue</t>
  </si>
  <si>
    <t>Traffic Lights</t>
  </si>
  <si>
    <t>SOURCE</t>
  </si>
  <si>
    <t>Document Management</t>
  </si>
  <si>
    <t>External Audit</t>
  </si>
  <si>
    <t>Internal Audit</t>
  </si>
  <si>
    <t>Management Review</t>
  </si>
  <si>
    <t>Observations</t>
  </si>
  <si>
    <t>Reviews, Controls, Root cause, Actions</t>
  </si>
  <si>
    <t>Originator</t>
  </si>
  <si>
    <t>Target</t>
  </si>
  <si>
    <t>Preventive Action</t>
  </si>
  <si>
    <t>Risk</t>
  </si>
  <si>
    <t>Improvement</t>
  </si>
  <si>
    <t>Opportunity</t>
  </si>
  <si>
    <t>Approved</t>
  </si>
  <si>
    <t>DESCRIPTION</t>
  </si>
  <si>
    <t>Moderate</t>
  </si>
  <si>
    <t>Risk Likelihood</t>
  </si>
  <si>
    <t>Risk Consequences</t>
  </si>
  <si>
    <t>Low</t>
  </si>
  <si>
    <t>High</t>
  </si>
  <si>
    <t>Very Low</t>
  </si>
  <si>
    <t>Very High</t>
  </si>
  <si>
    <t>FROM</t>
  </si>
  <si>
    <t>TO</t>
  </si>
  <si>
    <t>Likelihood</t>
  </si>
  <si>
    <t>Rating</t>
  </si>
  <si>
    <t>Consequence</t>
  </si>
  <si>
    <t>Risk Score</t>
  </si>
  <si>
    <t>Cons-Desc</t>
  </si>
  <si>
    <t>Like-Desc</t>
  </si>
  <si>
    <t>Risk-Desc</t>
  </si>
  <si>
    <t>End</t>
  </si>
  <si>
    <t>RIO Level</t>
  </si>
  <si>
    <t>Escalation</t>
  </si>
  <si>
    <t>None</t>
  </si>
  <si>
    <t>Definitely</t>
  </si>
  <si>
    <t>Strategic</t>
  </si>
  <si>
    <t>Decisions Concerning Your Business’ Objectives</t>
  </si>
  <si>
    <t>Compliance</t>
  </si>
  <si>
    <t>The Need To Comply With Laws, Regulations, Standards And Codes Of Practice</t>
  </si>
  <si>
    <t>Financial</t>
  </si>
  <si>
    <t>Financial Transactions, Systems And Structure Of Your Business</t>
  </si>
  <si>
    <t>Operational</t>
  </si>
  <si>
    <t>Your Operational And Administrative Procedures</t>
  </si>
  <si>
    <t>Environmental</t>
  </si>
  <si>
    <t>External Events That The Business Has Little Control Over Such Unfavourable Weather Or Economic Co</t>
  </si>
  <si>
    <t>Reputational</t>
  </si>
  <si>
    <t>The Character Or Goodwill Of The Business</t>
  </si>
  <si>
    <t>Business Risk Category</t>
  </si>
  <si>
    <t>Decription</t>
  </si>
  <si>
    <t>RISK Categories
(add to as required)</t>
  </si>
  <si>
    <t>Risk Likelihod</t>
  </si>
  <si>
    <t>Risk Consequence</t>
  </si>
  <si>
    <t>Risk Review Frequency (Default)</t>
  </si>
  <si>
    <t>IQA Purchasing Vehicles</t>
  </si>
  <si>
    <t>John Mason</t>
  </si>
  <si>
    <t>Amend procedure and re-issue.</t>
  </si>
  <si>
    <t>Risk Assesment (Escalation)</t>
  </si>
  <si>
    <t>Assessment &amp; Escalation</t>
  </si>
  <si>
    <t>Consider</t>
  </si>
  <si>
    <t>Next Mgt Review</t>
  </si>
  <si>
    <t>Last 5 Years</t>
  </si>
  <si>
    <t>Escalated to RR</t>
  </si>
  <si>
    <t>Example</t>
  </si>
  <si>
    <t>This register is used to record Risks, Improvements and Opportunities (RIOs), and produce some basic statistics.</t>
  </si>
  <si>
    <t>It has a couple of macros in it so macros should be enabled in Excel</t>
  </si>
  <si>
    <t>When an entry is made in Source, the next number is automatically populated (it’s the first of the macros).  It's the number of the cell above plus one</t>
  </si>
  <si>
    <t>The values that can be entered in "Source" are restricted to the values in a table in column A of the worksheet "Definition Tables".  These can be added to, modified or deleted.</t>
  </si>
  <si>
    <t>Details, Raised, Originator and Reviews/Controls/Root cause/Actions are straightforward</t>
  </si>
  <si>
    <t>Worksheet</t>
  </si>
  <si>
    <t>Header Title</t>
  </si>
  <si>
    <t>In Risk Likelihood enter a number representing the likelihood of the risk occurring from 1 (very low) to 5 (very high)</t>
  </si>
  <si>
    <t>In Risk Consequence enter a number representing the consequemce of the risk occurs from 1 (very low) to 5 (very high)</t>
  </si>
  <si>
    <t>Risk Assesment (Escalation) is calculated based on the table "Risk Score" in worksheet Definition Tables</t>
  </si>
  <si>
    <t>Target, Who, Review of effectiveness, Completed and Approved are hopefully straighforward</t>
  </si>
  <si>
    <t>Changes, Traffic Light, Scheduled, Risk Score, Present are all calculated columns</t>
  </si>
  <si>
    <t>Changes reflects the number of changes made to the target date and drives the colour of the "Target Date" cell (the number of changes can be adjusted manually if ncessary)</t>
  </si>
  <si>
    <t xml:space="preserve">Traffic Light - Blue if Target date is this month, Green if # changes = 1, Amber if # changes = 2, Red if # changes &gt;2 </t>
  </si>
  <si>
    <t>Printing</t>
  </si>
  <si>
    <t>Worksheet Header (Enter values here if you want a specific header)</t>
  </si>
  <si>
    <t xml:space="preserve">Another macro runs whenever the workbook is saved and will adjust the footer of each page to display the date the Workbook was last saved. </t>
  </si>
  <si>
    <t>If you want to change the description in the header for a sheet, enter the required value in the table in Definition Tables M2:N10</t>
  </si>
  <si>
    <t>Risks, Improvements, Opportunities Register</t>
  </si>
  <si>
    <t>Risk Matrix</t>
  </si>
  <si>
    <t>How to use this register - Some basic HELP</t>
  </si>
  <si>
    <t>RIO Stats</t>
  </si>
  <si>
    <t>These are some basic summaries of the number of RIOs in the period.  The first table is intended for presentation at Management Reviews and by default are for the 12 months preceeding the next Management Review (which is entered in cell C1).  It shows the number of RIOs Open, Raised, Closed, Open at end and Escalated to Risk Register for the period by the "source" type (as defined in the table in column A of Definition Tables.</t>
  </si>
  <si>
    <t>The second table shows the number of RIOs Open, Raised, Closed, Open at end and Escalated to Risk Register for the previous 5 calendar years</t>
  </si>
  <si>
    <t>And finally the number of RIOs Open, Raised, Closed, Open at end and Escalated to Risk Register as at today's date and the number of RIOs for each Traffic Light</t>
  </si>
  <si>
    <t>Column1</t>
  </si>
  <si>
    <t>DOCUMENT MANAGEMENT</t>
  </si>
  <si>
    <t>EXTERNAL AUDIT</t>
  </si>
  <si>
    <t>INTERNAL AUDIT</t>
  </si>
  <si>
    <t>MANAGEMENT REVIEW</t>
  </si>
  <si>
    <t>OBSERVATIONS</t>
  </si>
  <si>
    <t>PREVENTIVE ACTION</t>
  </si>
  <si>
    <t>RISK</t>
  </si>
  <si>
    <t>IMPROVEMENT</t>
  </si>
  <si>
    <t>OPPORTUNITY</t>
  </si>
  <si>
    <t>EXAMPLE</t>
  </si>
  <si>
    <t xml:space="preserve"> </t>
  </si>
  <si>
    <t>1/1/2020</t>
  </si>
  <si>
    <t>1/1/2021</t>
  </si>
  <si>
    <t>1/1/2022</t>
  </si>
  <si>
    <t>1/1/2023</t>
  </si>
  <si>
    <t>1/1/2024</t>
  </si>
  <si>
    <t>October 2024</t>
  </si>
  <si>
    <t>RIO Categories 
(add to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</si>
</sst>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 &quot;months&quot;"/>
  </numFmts>
  <fonts count="27" x14ac:knownFonts="1">
    <font>
      <sz val="10"/>
      <name val="Arial"/>
    </font>
    <font>
      <sz val="11"/>
      <color theme="1"/>
      <name val="Calibri"/>
      <family val="2"/>
      <scheme val="minor"/>
    </font>
    <font>
      <sz val="14"/>
      <name val="Century Gothic"/>
      <family val="2"/>
    </font>
    <font>
      <sz val="12"/>
      <name val="Century Gothic"/>
      <family val="2"/>
    </font>
    <font>
      <sz val="10"/>
      <name val="Arial"/>
      <family val="2"/>
    </font>
    <font>
      <sz val="8"/>
      <name val="Arial"/>
      <family val="2"/>
    </font>
    <font>
      <sz val="12"/>
      <name val="Arial"/>
      <family val="2"/>
    </font>
    <font>
      <sz val="16"/>
      <name val="Century Gothic"/>
      <family val="2"/>
    </font>
    <font>
      <sz val="10"/>
      <color theme="0" tint="-0.249977111117893"/>
      <name val="Arial"/>
      <family val="2"/>
    </font>
    <font>
      <b/>
      <sz val="14"/>
      <name val="Century Gothic"/>
      <family val="2"/>
    </font>
    <font>
      <sz val="10"/>
      <color theme="0"/>
      <name val="Arial"/>
      <family val="2"/>
    </font>
    <font>
      <sz val="11"/>
      <color rgb="FF000000"/>
      <name val="Times New Roman"/>
      <family val="1"/>
    </font>
    <font>
      <b/>
      <sz val="14"/>
      <color theme="0"/>
      <name val="Century Gothic"/>
      <family val="2"/>
    </font>
    <font>
      <sz val="10"/>
      <name val="Century Gothic"/>
      <family val="1"/>
    </font>
    <font>
      <sz val="8"/>
      <name val="Century Gothic"/>
      <family val="1"/>
    </font>
    <font>
      <b/>
      <sz val="10"/>
      <color theme="0"/>
      <name val="Century Gothic"/>
      <family val="1"/>
    </font>
    <font>
      <b/>
      <sz val="12"/>
      <name val="Century Gothic"/>
      <family val="1"/>
    </font>
    <font>
      <sz val="10"/>
      <color theme="0"/>
      <name val="Century Gothic"/>
      <family val="1"/>
    </font>
    <font>
      <sz val="10"/>
      <color theme="1"/>
      <name val="Century Gothic"/>
      <family val="1"/>
    </font>
    <font>
      <b/>
      <sz val="12"/>
      <color theme="0"/>
      <name val="Century Gothic"/>
      <family val="1"/>
    </font>
    <font>
      <sz val="12"/>
      <color theme="0"/>
      <name val="Century Gothic"/>
      <family val="1"/>
    </font>
    <font>
      <sz val="14"/>
      <color theme="0"/>
      <name val="Century Gothic"/>
      <family val="2"/>
    </font>
    <font>
      <b/>
      <sz val="12"/>
      <color theme="0"/>
      <name val="Century Gothic"/>
      <family val="2"/>
    </font>
    <font>
      <sz val="16"/>
      <color theme="0"/>
      <name val="Century Gothic"/>
      <family val="2"/>
    </font>
    <font>
      <b/>
      <sz val="14"/>
      <color theme="0"/>
      <name val="Century Gothic"/>
      <family val="1"/>
    </font>
    <font>
      <sz val="9"/>
      <color theme="1"/>
      <name val="Century Gothic"/>
      <family val="1"/>
    </font>
    <font>
      <sz val="14"/>
      <name val="Century Gothic"/>
      <family val="1"/>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9"/>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n">
        <color theme="1" tint="0.34998626667073579"/>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style="thin">
        <color theme="1" tint="0.249977111117893"/>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1" tint="0.249977111117893"/>
      </top>
      <bottom/>
      <diagonal/>
    </border>
    <border>
      <left/>
      <right/>
      <top style="thin">
        <color indexed="64"/>
      </top>
      <bottom style="thin">
        <color indexed="64"/>
      </bottom>
      <diagonal/>
    </border>
    <border>
      <left/>
      <right style="thin">
        <color theme="0"/>
      </right>
      <top/>
      <bottom style="thin">
        <color theme="1" tint="0.34998626667073579"/>
      </bottom>
      <diagonal/>
    </border>
    <border>
      <left/>
      <right style="thin">
        <color theme="0"/>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right style="thin">
        <color theme="0"/>
      </right>
      <top style="thin">
        <color indexed="64"/>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s>
  <cellStyleXfs count="2">
    <xf numFmtId="0" fontId="0" fillId="0" borderId="0"/>
    <xf numFmtId="0" fontId="1" fillId="0" borderId="0"/>
  </cellStyleXfs>
  <cellXfs count="176">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left" vertical="top" wrapText="1"/>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wrapText="1"/>
    </xf>
    <xf numFmtId="14" fontId="0" fillId="0" borderId="0" xfId="0" applyNumberFormat="1"/>
    <xf numFmtId="1" fontId="2" fillId="0" borderId="0" xfId="0" applyNumberFormat="1" applyFont="1" applyAlignment="1">
      <alignment horizontal="center" vertical="top" wrapText="1"/>
    </xf>
    <xf numFmtId="0" fontId="0" fillId="0" borderId="1" xfId="0" applyBorder="1" applyAlignment="1">
      <alignment horizontal="center"/>
    </xf>
    <xf numFmtId="0" fontId="8" fillId="0" borderId="0" xfId="0" applyFont="1" applyAlignment="1">
      <alignment horizontal="center"/>
    </xf>
    <xf numFmtId="0" fontId="0" fillId="0" borderId="0" xfId="0" applyAlignment="1">
      <alignment wrapText="1"/>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0" xfId="0" applyFont="1" applyAlignment="1">
      <alignment vertical="center" wrapText="1"/>
    </xf>
    <xf numFmtId="0" fontId="7" fillId="0" borderId="0" xfId="0" applyFont="1" applyAlignment="1">
      <alignment vertic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4" borderId="0" xfId="0" applyFont="1" applyFill="1" applyAlignment="1">
      <alignment horizontal="center"/>
    </xf>
    <xf numFmtId="0" fontId="6" fillId="0" borderId="0" xfId="0" applyFont="1"/>
    <xf numFmtId="0" fontId="5" fillId="0" borderId="1" xfId="0" applyFont="1" applyBorder="1" applyAlignment="1">
      <alignment horizontal="center" wrapText="1"/>
    </xf>
    <xf numFmtId="0" fontId="2" fillId="0" borderId="0" xfId="0" applyFont="1" applyAlignment="1">
      <alignment vertical="top"/>
    </xf>
    <xf numFmtId="0" fontId="0" fillId="0" borderId="0" xfId="0" applyAlignment="1">
      <alignment vertical="top"/>
    </xf>
    <xf numFmtId="0" fontId="11" fillId="0" borderId="0" xfId="0" applyFont="1" applyAlignment="1">
      <alignment vertical="center"/>
    </xf>
    <xf numFmtId="15" fontId="2" fillId="0" borderId="0" xfId="0" applyNumberFormat="1" applyFont="1" applyAlignment="1">
      <alignment horizontal="center" vertical="top"/>
    </xf>
    <xf numFmtId="164" fontId="2" fillId="0" borderId="0" xfId="0" applyNumberFormat="1" applyFont="1" applyAlignment="1">
      <alignment horizontal="center" vertical="top"/>
    </xf>
    <xf numFmtId="0" fontId="0" fillId="0" borderId="0" xfId="0" applyAlignment="1">
      <alignment vertical="top" wrapText="1"/>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left" vertical="top" wrapText="1"/>
      <protection locked="0"/>
    </xf>
    <xf numFmtId="15"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wrapText="1"/>
      <protection locked="0"/>
    </xf>
    <xf numFmtId="17"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15" fontId="2" fillId="0" borderId="2" xfId="0" applyNumberFormat="1" applyFont="1" applyBorder="1" applyAlignment="1" applyProtection="1">
      <alignment horizontal="center" vertical="top" wrapText="1"/>
      <protection locked="0"/>
    </xf>
    <xf numFmtId="164" fontId="2" fillId="0" borderId="2" xfId="0" applyNumberFormat="1" applyFont="1" applyBorder="1" applyAlignment="1" applyProtection="1">
      <alignment horizontal="center" vertical="top" wrapText="1"/>
      <protection locked="0"/>
    </xf>
    <xf numFmtId="17" fontId="2" fillId="0" borderId="2" xfId="0" applyNumberFormat="1"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15" fontId="2" fillId="0" borderId="1" xfId="0" applyNumberFormat="1" applyFont="1" applyBorder="1" applyAlignment="1" applyProtection="1">
      <alignment horizontal="center" vertical="top" wrapText="1"/>
      <protection locked="0"/>
    </xf>
    <xf numFmtId="15" fontId="2" fillId="0" borderId="2" xfId="0" applyNumberFormat="1" applyFont="1" applyBorder="1" applyAlignment="1" applyProtection="1">
      <alignment horizontal="center" vertical="top"/>
      <protection locked="0"/>
    </xf>
    <xf numFmtId="17"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17" fontId="2" fillId="0" borderId="1" xfId="0" applyNumberFormat="1" applyFont="1" applyBorder="1" applyAlignment="1" applyProtection="1">
      <alignment horizontal="center" vertical="top" wrapText="1"/>
      <protection locked="0"/>
    </xf>
    <xf numFmtId="17" fontId="2" fillId="0" borderId="2" xfId="0" applyNumberFormat="1" applyFont="1" applyBorder="1" applyAlignment="1" applyProtection="1">
      <alignment horizontal="center" vertical="top" wrapText="1"/>
      <protection locked="0"/>
    </xf>
    <xf numFmtId="16" fontId="2" fillId="0" borderId="1" xfId="0" applyNumberFormat="1" applyFont="1" applyBorder="1" applyAlignment="1" applyProtection="1">
      <alignment horizontal="center" vertical="top" wrapText="1"/>
      <protection locked="0"/>
    </xf>
    <xf numFmtId="164" fontId="2" fillId="0" borderId="2" xfId="0" applyNumberFormat="1" applyFont="1" applyBorder="1" applyAlignment="1" applyProtection="1">
      <alignment horizontal="center" vertical="top"/>
      <protection locked="0"/>
    </xf>
    <xf numFmtId="17" fontId="3" fillId="0" borderId="1" xfId="0" applyNumberFormat="1" applyFont="1" applyBorder="1" applyAlignment="1" applyProtection="1">
      <alignment horizontal="left" vertical="top" wrapText="1"/>
      <protection locked="0"/>
    </xf>
    <xf numFmtId="14" fontId="2" fillId="0" borderId="1" xfId="0" applyNumberFormat="1" applyFont="1" applyBorder="1" applyAlignment="1" applyProtection="1">
      <alignment horizontal="center" vertical="top"/>
      <protection locked="0"/>
    </xf>
    <xf numFmtId="14" fontId="2" fillId="0" borderId="1" xfId="0" applyNumberFormat="1" applyFont="1" applyBorder="1" applyAlignment="1" applyProtection="1">
      <alignment horizontal="left" vertical="top" wrapText="1"/>
      <protection locked="0"/>
    </xf>
    <xf numFmtId="0" fontId="5" fillId="0" borderId="3" xfId="0" applyFont="1" applyBorder="1" applyAlignment="1">
      <alignment horizontal="center" wrapText="1"/>
    </xf>
    <xf numFmtId="0" fontId="0" fillId="0" borderId="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xf numFmtId="0" fontId="0" fillId="0" borderId="13" xfId="0" applyBorder="1"/>
    <xf numFmtId="0" fontId="0" fillId="0" borderId="20" xfId="0" applyBorder="1" applyAlignment="1">
      <alignment horizontal="center"/>
    </xf>
    <xf numFmtId="0" fontId="0" fillId="0" borderId="21" xfId="0" applyBorder="1" applyAlignment="1">
      <alignment horizontal="center"/>
    </xf>
    <xf numFmtId="0" fontId="0" fillId="0" borderId="22" xfId="0" applyBorder="1"/>
    <xf numFmtId="0" fontId="0" fillId="0" borderId="11" xfId="0" applyBorder="1" applyAlignment="1">
      <alignment horizontal="center"/>
    </xf>
    <xf numFmtId="0" fontId="0" fillId="0" borderId="14" xfId="0" applyBorder="1" applyAlignment="1">
      <alignment horizontal="center"/>
    </xf>
    <xf numFmtId="0" fontId="0" fillId="0" borderId="23" xfId="0" applyBorder="1"/>
    <xf numFmtId="0" fontId="13" fillId="0" borderId="0" xfId="0" applyFont="1"/>
    <xf numFmtId="0" fontId="13" fillId="0" borderId="18" xfId="0" applyFont="1" applyBorder="1"/>
    <xf numFmtId="0" fontId="13" fillId="7" borderId="30" xfId="0" applyFont="1" applyFill="1" applyBorder="1" applyAlignment="1">
      <alignment horizontal="center" vertical="center"/>
    </xf>
    <xf numFmtId="14" fontId="13" fillId="7" borderId="26" xfId="0" applyNumberFormat="1"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3" fillId="0" borderId="27" xfId="0" applyFont="1" applyBorder="1"/>
    <xf numFmtId="0" fontId="13" fillId="0" borderId="24" xfId="0" applyFont="1" applyBorder="1" applyAlignment="1">
      <alignment horizontal="center"/>
    </xf>
    <xf numFmtId="0" fontId="13" fillId="0" borderId="13" xfId="0" applyFont="1" applyBorder="1"/>
    <xf numFmtId="0" fontId="13" fillId="0" borderId="23" xfId="0" applyFont="1" applyBorder="1" applyAlignment="1">
      <alignment horizontal="center"/>
    </xf>
    <xf numFmtId="0" fontId="13" fillId="0" borderId="28" xfId="0" applyFont="1" applyBorder="1"/>
    <xf numFmtId="0" fontId="13" fillId="0" borderId="25" xfId="0" applyFont="1" applyBorder="1" applyAlignment="1">
      <alignment horizontal="center"/>
    </xf>
    <xf numFmtId="0" fontId="13" fillId="0" borderId="29" xfId="0" applyFont="1" applyBorder="1"/>
    <xf numFmtId="0" fontId="13" fillId="0" borderId="18" xfId="0" applyFont="1" applyBorder="1" applyAlignment="1">
      <alignment horizontal="center"/>
    </xf>
    <xf numFmtId="0" fontId="16" fillId="0" borderId="0" xfId="0" applyFont="1"/>
    <xf numFmtId="0" fontId="13" fillId="0" borderId="0" xfId="0" applyFont="1" applyAlignment="1">
      <alignment horizontal="center"/>
    </xf>
    <xf numFmtId="14" fontId="17" fillId="0" borderId="0" xfId="0" applyNumberFormat="1" applyFont="1" applyAlignment="1">
      <alignment horizontal="center"/>
    </xf>
    <xf numFmtId="17" fontId="15" fillId="0" borderId="0" xfId="0" applyNumberFormat="1" applyFont="1" applyAlignment="1">
      <alignment horizontal="center"/>
    </xf>
    <xf numFmtId="0" fontId="19" fillId="7" borderId="12" xfId="0" applyFont="1" applyFill="1" applyBorder="1" applyAlignment="1">
      <alignment horizontal="center" vertical="center" wrapText="1"/>
    </xf>
    <xf numFmtId="0" fontId="15" fillId="7" borderId="10" xfId="0" applyFont="1" applyFill="1" applyBorder="1" applyAlignment="1">
      <alignment horizontal="center" vertical="center"/>
    </xf>
    <xf numFmtId="0" fontId="13" fillId="0" borderId="31" xfId="0" applyFont="1" applyBorder="1" applyAlignment="1">
      <alignment horizontal="center"/>
    </xf>
    <xf numFmtId="0" fontId="13" fillId="0" borderId="9" xfId="0" applyFont="1" applyBorder="1" applyAlignment="1">
      <alignment horizontal="center"/>
    </xf>
    <xf numFmtId="0" fontId="19" fillId="7" borderId="32" xfId="0" applyFont="1" applyFill="1" applyBorder="1" applyAlignment="1">
      <alignment horizontal="center" vertical="center" wrapText="1"/>
    </xf>
    <xf numFmtId="0" fontId="15" fillId="7" borderId="33" xfId="0" applyFont="1" applyFill="1" applyBorder="1" applyAlignment="1">
      <alignment horizontal="center" vertical="center"/>
    </xf>
    <xf numFmtId="0" fontId="13" fillId="0" borderId="34" xfId="0" applyFont="1" applyBorder="1"/>
    <xf numFmtId="0" fontId="13" fillId="0" borderId="35" xfId="0" applyFont="1" applyBorder="1"/>
    <xf numFmtId="0" fontId="13" fillId="0" borderId="36" xfId="0" applyFont="1" applyBorder="1"/>
    <xf numFmtId="0" fontId="13" fillId="0" borderId="22" xfId="0" applyFont="1" applyBorder="1"/>
    <xf numFmtId="0" fontId="13" fillId="0" borderId="25" xfId="0" applyFont="1" applyBorder="1"/>
    <xf numFmtId="0" fontId="16" fillId="7" borderId="10" xfId="0" applyFont="1" applyFill="1" applyBorder="1" applyAlignment="1">
      <alignment horizontal="center" vertical="center" wrapText="1"/>
    </xf>
    <xf numFmtId="0" fontId="16" fillId="7" borderId="33" xfId="0" applyFont="1" applyFill="1" applyBorder="1" applyAlignment="1">
      <alignment horizontal="left" vertical="center" wrapText="1"/>
    </xf>
    <xf numFmtId="0" fontId="17" fillId="7" borderId="33" xfId="0" applyFont="1" applyFill="1" applyBorder="1" applyAlignment="1">
      <alignment horizontal="center" vertical="center"/>
    </xf>
    <xf numFmtId="0" fontId="17" fillId="7" borderId="34" xfId="0" applyFont="1" applyFill="1" applyBorder="1" applyAlignment="1">
      <alignment horizontal="center" vertical="center"/>
    </xf>
    <xf numFmtId="14" fontId="17" fillId="7" borderId="37" xfId="0" applyNumberFormat="1" applyFont="1" applyFill="1" applyBorder="1" applyAlignment="1">
      <alignment horizontal="center" vertical="center"/>
    </xf>
    <xf numFmtId="14" fontId="17" fillId="7" borderId="38" xfId="0" applyNumberFormat="1" applyFont="1" applyFill="1" applyBorder="1" applyAlignment="1">
      <alignment horizontal="center" vertical="center"/>
    </xf>
    <xf numFmtId="0" fontId="13" fillId="0" borderId="39" xfId="0" applyFont="1" applyBorder="1" applyAlignment="1">
      <alignment horizontal="center"/>
    </xf>
    <xf numFmtId="0" fontId="13" fillId="0" borderId="23" xfId="0" applyFont="1" applyBorder="1"/>
    <xf numFmtId="0" fontId="13" fillId="0" borderId="13" xfId="0" applyFont="1" applyBorder="1" applyAlignment="1">
      <alignment horizontal="center"/>
    </xf>
    <xf numFmtId="0" fontId="13" fillId="0" borderId="28" xfId="0" applyFont="1" applyBorder="1" applyAlignment="1">
      <alignment horizontal="center"/>
    </xf>
    <xf numFmtId="0" fontId="13" fillId="0" borderId="40" xfId="0" applyFont="1" applyBorder="1"/>
    <xf numFmtId="0" fontId="0" fillId="0" borderId="25" xfId="0" applyBorder="1"/>
    <xf numFmtId="0" fontId="20" fillId="8" borderId="0" xfId="0" applyFont="1" applyFill="1"/>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0" fillId="0" borderId="41" xfId="0" applyBorder="1" applyAlignment="1">
      <alignment vertical="center"/>
    </xf>
    <xf numFmtId="0" fontId="2" fillId="0" borderId="42" xfId="0" applyFont="1" applyBorder="1" applyAlignment="1">
      <alignment vertical="center"/>
    </xf>
    <xf numFmtId="0" fontId="2" fillId="5" borderId="42"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3" xfId="0" applyFont="1" applyFill="1" applyBorder="1" applyAlignment="1">
      <alignment horizontal="center" vertical="center"/>
    </xf>
    <xf numFmtId="0" fontId="8" fillId="0" borderId="43" xfId="0" applyFont="1" applyBorder="1" applyAlignment="1">
      <alignment vertical="center"/>
    </xf>
    <xf numFmtId="0" fontId="8" fillId="0" borderId="19" xfId="0" applyFont="1" applyBorder="1" applyAlignment="1">
      <alignment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5" borderId="24" xfId="0" applyFont="1" applyFill="1" applyBorder="1" applyAlignment="1">
      <alignment horizontal="center" vertical="center"/>
    </xf>
    <xf numFmtId="0" fontId="2" fillId="0" borderId="18" xfId="0" applyFont="1" applyBorder="1" applyAlignment="1">
      <alignment wrapText="1"/>
    </xf>
    <xf numFmtId="0" fontId="2" fillId="0" borderId="13" xfId="0" applyFont="1" applyBorder="1" applyAlignment="1">
      <alignment vertical="center" wrapText="1"/>
    </xf>
    <xf numFmtId="0" fontId="0" fillId="0" borderId="42" xfId="0" applyBorder="1" applyAlignment="1">
      <alignment vertical="center"/>
    </xf>
    <xf numFmtId="0" fontId="21" fillId="0" borderId="23" xfId="0" applyFont="1" applyBorder="1" applyAlignment="1">
      <alignment horizontal="center" vertical="center"/>
    </xf>
    <xf numFmtId="0" fontId="21" fillId="0" borderId="13" xfId="0" applyFont="1" applyBorder="1" applyAlignment="1">
      <alignment horizontal="center" vertical="center"/>
    </xf>
    <xf numFmtId="0" fontId="2" fillId="5" borderId="23"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18" xfId="0" applyFont="1" applyFill="1" applyBorder="1" applyAlignment="1">
      <alignment horizontal="center" vertical="center"/>
    </xf>
    <xf numFmtId="0" fontId="21" fillId="3"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15"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xf>
    <xf numFmtId="0" fontId="23" fillId="7" borderId="1" xfId="0" applyFont="1" applyFill="1" applyBorder="1" applyAlignment="1">
      <alignment horizontal="left" vertical="center" wrapText="1"/>
    </xf>
    <xf numFmtId="164" fontId="23" fillId="7" borderId="1" xfId="0" applyNumberFormat="1" applyFont="1" applyFill="1" applyBorder="1" applyAlignment="1">
      <alignment horizontal="center" vertical="center" wrapText="1"/>
    </xf>
    <xf numFmtId="1" fontId="23" fillId="7" borderId="1" xfId="0" applyNumberFormat="1" applyFont="1" applyFill="1" applyBorder="1" applyAlignment="1">
      <alignment horizontal="center" vertical="center" wrapText="1"/>
    </xf>
    <xf numFmtId="1" fontId="2" fillId="9" borderId="1" xfId="0" applyNumberFormat="1" applyFont="1" applyFill="1" applyBorder="1" applyAlignment="1" applyProtection="1">
      <alignment horizontal="center" vertical="top" wrapText="1"/>
      <protection locked="0"/>
    </xf>
    <xf numFmtId="164" fontId="2" fillId="9" borderId="1" xfId="0" applyNumberFormat="1" applyFont="1" applyFill="1" applyBorder="1" applyAlignment="1">
      <alignment horizontal="center" vertical="top" wrapText="1"/>
    </xf>
    <xf numFmtId="17" fontId="2" fillId="9" borderId="1" xfId="0" applyNumberFormat="1" applyFont="1" applyFill="1" applyBorder="1" applyAlignment="1">
      <alignment horizontal="center" vertical="top"/>
    </xf>
    <xf numFmtId="0" fontId="2" fillId="9" borderId="1" xfId="0" applyFont="1" applyFill="1" applyBorder="1" applyAlignment="1">
      <alignment horizontal="center" vertical="top" wrapText="1"/>
    </xf>
    <xf numFmtId="17" fontId="21" fillId="8" borderId="1" xfId="0" applyNumberFormat="1" applyFont="1" applyFill="1" applyBorder="1" applyAlignment="1" applyProtection="1">
      <alignment horizontal="center" vertical="top"/>
      <protection locked="0"/>
    </xf>
    <xf numFmtId="0" fontId="3" fillId="5" borderId="3" xfId="0" applyFont="1" applyFill="1" applyBorder="1"/>
    <xf numFmtId="0" fontId="3" fillId="5" borderId="7" xfId="0" applyFont="1" applyFill="1" applyBorder="1"/>
    <xf numFmtId="0" fontId="2" fillId="7" borderId="0" xfId="0" applyFont="1" applyFill="1"/>
    <xf numFmtId="0" fontId="22" fillId="6" borderId="5" xfId="0" applyFont="1" applyFill="1" applyBorder="1"/>
    <xf numFmtId="0" fontId="3" fillId="0" borderId="0" xfId="0" applyFont="1" applyProtection="1">
      <protection locked="0"/>
    </xf>
    <xf numFmtId="0" fontId="22" fillId="6" borderId="6" xfId="0" applyFont="1" applyFill="1" applyBorder="1" applyProtection="1">
      <protection locked="0"/>
    </xf>
    <xf numFmtId="0" fontId="3" fillId="5" borderId="4" xfId="0" applyFont="1" applyFill="1" applyBorder="1" applyProtection="1">
      <protection locked="0"/>
    </xf>
    <xf numFmtId="0" fontId="3" fillId="5" borderId="8" xfId="0" applyFont="1" applyFill="1" applyBorder="1" applyProtection="1">
      <protection locked="0"/>
    </xf>
    <xf numFmtId="0" fontId="24" fillId="7" borderId="0" xfId="0" applyFont="1" applyFill="1" applyAlignment="1">
      <alignment vertical="top" wrapText="1"/>
    </xf>
    <xf numFmtId="0" fontId="13" fillId="0" borderId="0" xfId="0" applyFont="1" applyAlignment="1">
      <alignment vertical="top" wrapText="1"/>
    </xf>
    <xf numFmtId="0" fontId="18" fillId="5" borderId="3" xfId="0" applyFont="1" applyFill="1" applyBorder="1" applyAlignment="1">
      <alignment horizontal="left"/>
    </xf>
    <xf numFmtId="0" fontId="25" fillId="5" borderId="4" xfId="0" applyFont="1" applyFill="1" applyBorder="1" applyAlignment="1" applyProtection="1">
      <alignment horizontal="left"/>
      <protection locked="0"/>
    </xf>
    <xf numFmtId="0" fontId="25" fillId="5" borderId="4" xfId="0" applyFont="1" applyFill="1" applyBorder="1" applyAlignment="1">
      <alignment horizontal="left"/>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left" vertical="center"/>
    </xf>
    <xf numFmtId="0" fontId="17" fillId="0" borderId="0" xfId="0" applyFont="1" applyAlignment="1">
      <alignment horizontal="center"/>
    </xf>
    <xf numFmtId="14" fontId="17" fillId="8" borderId="0" xfId="0" applyNumberFormat="1" applyFont="1" applyFill="1" applyAlignment="1">
      <alignment horizontal="center" vertical="center"/>
    </xf>
    <xf numFmtId="14" fontId="13" fillId="0" borderId="0" xfId="0" applyNumberFormat="1" applyFont="1" applyAlignment="1">
      <alignment horizontal="center" vertical="center"/>
    </xf>
    <xf numFmtId="0" fontId="10" fillId="0" borderId="22" xfId="0" applyFont="1" applyBorder="1" applyAlignment="1">
      <alignment horizontal="center"/>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wrapText="1"/>
    </xf>
    <xf numFmtId="165" fontId="9" fillId="0" borderId="0" xfId="0" applyNumberFormat="1" applyFont="1" applyAlignment="1">
      <alignment horizontal="center" vertical="center"/>
    </xf>
    <xf numFmtId="0" fontId="2" fillId="7" borderId="0" xfId="0" applyFont="1" applyFill="1" applyAlignment="1">
      <alignment horizontal="center"/>
    </xf>
    <xf numFmtId="0" fontId="12" fillId="7" borderId="17" xfId="0" applyFont="1" applyFill="1" applyBorder="1" applyAlignment="1">
      <alignment horizontal="center" vertical="center"/>
    </xf>
    <xf numFmtId="0" fontId="12" fillId="7" borderId="40" xfId="0" applyFont="1" applyFill="1" applyBorder="1" applyAlignment="1">
      <alignment horizontal="center" vertical="center"/>
    </xf>
    <xf numFmtId="0" fontId="12" fillId="7" borderId="23" xfId="0" applyFont="1" applyFill="1" applyBorder="1" applyAlignment="1">
      <alignment horizontal="center" vertical="center"/>
    </xf>
    <xf numFmtId="0" fontId="21" fillId="7" borderId="27"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3" fillId="0" borderId="0" xfId="0" applyFont="1" applyAlignment="1">
      <alignment vertical="center"/>
    </xf>
    <xf numFmtId="0" fontId="2" fillId="7" borderId="0" xfId="0" applyFont="1" applyFill="1" applyAlignment="1">
      <alignment vertical="center"/>
    </xf>
  </cellXfs>
  <cellStyles count="2">
    <cellStyle name="Normal" xfId="0" builtinId="0"/>
    <cellStyle name="Normal 2" xfId="1" xr:uid="{00000000-0005-0000-0000-000001000000}"/>
  </cellStyles>
  <dxfs count="82">
    <dxf>
      <font>
        <b val="0"/>
        <i val="0"/>
        <strike val="0"/>
        <condense val="0"/>
        <extend val="0"/>
        <outline val="0"/>
        <shadow val="0"/>
        <u val="none"/>
        <vertAlign val="baseline"/>
        <sz val="12"/>
        <color auto="1"/>
        <name val="Century Gothic"/>
        <scheme val="none"/>
      </font>
      <alignment horizontal="general" vertical="center" textRotation="0" wrapText="0" indent="0" justifyLastLine="0" shrinkToFit="0" readingOrder="0"/>
    </dxf>
    <dxf>
      <fill>
        <patternFill>
          <bgColor rgb="FFFF0000"/>
        </patternFill>
      </fill>
    </dxf>
    <dxf>
      <fill>
        <patternFill>
          <bgColor rgb="FFFFFF00"/>
        </patternFill>
      </fill>
    </dxf>
    <dxf>
      <fill>
        <patternFill>
          <bgColor rgb="FF92D050"/>
        </patternFill>
      </fill>
    </dxf>
    <dxf>
      <font>
        <b/>
        <i val="0"/>
      </font>
      <fill>
        <patternFill>
          <bgColor theme="9" tint="-0.24994659260841701"/>
        </patternFill>
      </fill>
    </dxf>
    <dxf>
      <fill>
        <patternFill>
          <bgColor rgb="FF92D050"/>
        </patternFill>
      </fill>
    </dxf>
    <dxf>
      <fill>
        <patternFill>
          <bgColor rgb="FFFFC000"/>
        </patternFill>
      </fill>
    </dxf>
    <dxf>
      <font>
        <b/>
        <i val="0"/>
        <color theme="0"/>
      </font>
      <fill>
        <patternFill>
          <bgColor rgb="FFFF0000"/>
        </patternFill>
      </fill>
    </dxf>
    <dxf>
      <font>
        <b/>
        <i/>
      </font>
      <fill>
        <patternFill>
          <bgColor rgb="FF00B0F0"/>
        </patternFill>
      </fill>
    </dxf>
    <dxf>
      <font>
        <b/>
        <i val="0"/>
        <color theme="0"/>
      </font>
      <fill>
        <patternFill>
          <bgColor rgb="FFFF0000"/>
        </patternFill>
      </fill>
    </dxf>
    <dxf>
      <fill>
        <patternFill>
          <bgColor rgb="FFFFFF00"/>
        </patternFill>
      </fill>
    </dxf>
    <dxf>
      <fill>
        <patternFill>
          <bgColor rgb="FF92D050"/>
        </patternFill>
      </fill>
    </dxf>
    <dxf>
      <font>
        <b val="0"/>
        <i val="0"/>
        <strike val="0"/>
        <condense val="0"/>
        <extend val="0"/>
        <outline val="0"/>
        <shadow val="0"/>
        <u val="none"/>
        <vertAlign val="baseline"/>
        <sz val="12"/>
        <color auto="1"/>
        <name val="Century Gothic"/>
        <family val="2"/>
        <scheme val="none"/>
      </font>
      <fill>
        <patternFill patternType="solid">
          <fgColor indexed="64"/>
          <bgColor theme="0" tint="-0.1499984740745262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entury Gothic"/>
        <family val="2"/>
        <scheme val="none"/>
      </font>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0"/>
        <name val="Century Gothic"/>
        <family val="2"/>
        <scheme val="none"/>
      </font>
      <fill>
        <patternFill patternType="solid">
          <fgColor indexed="64"/>
          <bgColor theme="0" tint="-0.34998626667073579"/>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entury Gothic"/>
        <scheme val="none"/>
      </font>
      <protection locked="0" hidden="0"/>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4"/>
        <color auto="1"/>
        <name val="Century Gothic"/>
        <family val="2"/>
        <scheme val="none"/>
      </font>
      <fill>
        <patternFill patternType="solid">
          <fgColor indexed="64"/>
          <bgColor theme="1" tint="0.34998626667073579"/>
        </patternFill>
      </fill>
    </dxf>
    <dxf>
      <font>
        <b val="0"/>
        <i val="0"/>
        <strike val="0"/>
        <condense val="0"/>
        <extend val="0"/>
        <outline val="0"/>
        <shadow val="0"/>
        <u val="none"/>
        <vertAlign val="baseline"/>
        <sz val="12"/>
        <color auto="1"/>
        <name val="Century Gothic"/>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Century Gothic"/>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Century Gothic"/>
        <scheme val="none"/>
      </font>
      <numFmt numFmtId="0" formatCode="General"/>
    </dxf>
    <dxf>
      <font>
        <b val="0"/>
        <i val="0"/>
        <strike val="0"/>
        <condense val="0"/>
        <extend val="0"/>
        <outline val="0"/>
        <shadow val="0"/>
        <u val="none"/>
        <vertAlign val="baseline"/>
        <sz val="12"/>
        <color auto="1"/>
        <name val="Century Gothic"/>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Century Gothic"/>
        <scheme val="none"/>
      </font>
    </dxf>
    <dxf>
      <font>
        <strike val="0"/>
        <outline val="0"/>
        <shadow val="0"/>
        <u val="none"/>
        <vertAlign val="baseline"/>
        <sz val="12"/>
        <color auto="1"/>
      </font>
    </dxf>
    <dxf>
      <font>
        <strike val="0"/>
        <outline val="0"/>
        <shadow val="0"/>
        <u val="none"/>
        <vertAlign val="baseline"/>
        <sz val="14"/>
        <color auto="1"/>
        <name val="Century Gothic"/>
        <family val="2"/>
        <scheme val="none"/>
      </font>
      <fill>
        <patternFill patternType="solid">
          <fgColor indexed="64"/>
          <bgColor theme="1" tint="0.34998626667073579"/>
        </patternFill>
      </fill>
    </dxf>
    <dxf>
      <font>
        <b val="0"/>
        <i val="0"/>
        <strike val="0"/>
        <condense val="0"/>
        <extend val="0"/>
        <outline val="0"/>
        <shadow val="0"/>
        <u val="none"/>
        <vertAlign val="baseline"/>
        <sz val="12"/>
        <color auto="1"/>
        <name val="Century Gothic"/>
        <scheme val="none"/>
      </font>
      <numFmt numFmtId="0" formatCode="General"/>
    </dxf>
    <dxf>
      <font>
        <b val="0"/>
        <i val="0"/>
        <strike val="0"/>
        <condense val="0"/>
        <extend val="0"/>
        <outline val="0"/>
        <shadow val="0"/>
        <u val="none"/>
        <vertAlign val="baseline"/>
        <sz val="12"/>
        <color auto="1"/>
        <name val="Century Gothic"/>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Century Gothic"/>
        <scheme val="none"/>
      </font>
    </dxf>
    <dxf>
      <font>
        <strike val="0"/>
        <outline val="0"/>
        <shadow val="0"/>
        <u val="none"/>
        <vertAlign val="baseline"/>
        <sz val="12"/>
        <color auto="1"/>
      </font>
    </dxf>
    <dxf>
      <font>
        <strike val="0"/>
        <outline val="0"/>
        <shadow val="0"/>
        <u val="none"/>
        <vertAlign val="baseline"/>
        <sz val="14"/>
        <color auto="1"/>
        <name val="Century Gothic"/>
        <family val="2"/>
        <scheme val="none"/>
      </font>
      <fill>
        <patternFill patternType="solid">
          <fgColor indexed="64"/>
          <bgColor theme="1" tint="0.34998626667073579"/>
        </patternFill>
      </fill>
    </dxf>
    <dxf>
      <font>
        <b val="0"/>
        <i val="0"/>
        <strike val="0"/>
        <condense val="0"/>
        <extend val="0"/>
        <outline val="0"/>
        <shadow val="0"/>
        <u val="none"/>
        <vertAlign val="baseline"/>
        <sz val="12"/>
        <color auto="1"/>
        <name val="Century Gothic"/>
        <scheme val="none"/>
      </font>
      <numFmt numFmtId="0" formatCode="General"/>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2"/>
        <color auto="1"/>
        <name val="Century Gothic"/>
        <scheme val="none"/>
      </font>
      <numFmt numFmtId="0" formatCode="General"/>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2"/>
        <color auto="1"/>
        <name val="Century Gothic"/>
        <scheme val="none"/>
      </font>
    </dxf>
    <dxf>
      <font>
        <b val="0"/>
        <i val="0"/>
        <strike val="0"/>
        <condense val="0"/>
        <extend val="0"/>
        <outline val="0"/>
        <shadow val="0"/>
        <u val="none"/>
        <vertAlign val="baseline"/>
        <sz val="14"/>
        <color auto="1"/>
        <name val="Century Gothic"/>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Century Gothic"/>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entury Gothic"/>
        <family val="1"/>
        <scheme val="none"/>
      </font>
      <border diagonalUp="0" diagonalDown="0">
        <left/>
        <right style="thin">
          <color theme="0"/>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theme="1" tint="0.34998626667073579"/>
        </bottom>
      </border>
    </dxf>
    <dxf>
      <font>
        <b/>
        <i val="0"/>
        <strike val="0"/>
        <condense val="0"/>
        <extend val="0"/>
        <outline val="0"/>
        <shadow val="0"/>
        <u val="none"/>
        <vertAlign val="baseline"/>
        <sz val="12"/>
        <color auto="1"/>
        <name val="Century Gothic"/>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entury Gothic"/>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entury Gothic"/>
        <family val="1"/>
        <scheme val="none"/>
      </font>
      <border diagonalUp="0" diagonalDown="0">
        <left/>
        <right style="thin">
          <color theme="0"/>
        </right>
        <top style="thin">
          <color indexed="64"/>
        </top>
        <bottom style="thin">
          <color indexed="64"/>
        </bottom>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entury Gothic"/>
        <family val="1"/>
        <scheme val="none"/>
      </font>
      <fill>
        <patternFill patternType="solid">
          <fgColor indexed="64"/>
          <bgColor theme="1"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0"/>
        </left>
        <right style="thin">
          <color theme="0"/>
        </right>
        <top style="thin">
          <color indexed="64"/>
        </top>
        <bottom style="thin">
          <color indexed="64"/>
        </bottom>
        <vertical/>
        <horizontal style="thin">
          <color indexed="64"/>
        </horizontal>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0"/>
        </left>
        <right style="thin">
          <color theme="0"/>
        </right>
        <top style="thin">
          <color indexed="64"/>
        </top>
        <bottom style="thin">
          <color indexed="64"/>
        </bottom>
        <vertical/>
        <horizontal style="thin">
          <color indexed="64"/>
        </horizontal>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0"/>
        </left>
        <right style="thin">
          <color theme="0"/>
        </right>
        <top style="thin">
          <color indexed="64"/>
        </top>
        <bottom style="thin">
          <color indexed="64"/>
        </bottom>
        <vertical/>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0"/>
        </left>
        <right style="thin">
          <color theme="0"/>
        </right>
        <top style="thin">
          <color indexed="64"/>
        </top>
        <bottom style="thin">
          <color indexed="64"/>
        </bottom>
        <vertical/>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0"/>
        </left>
        <right style="thin">
          <color theme="0"/>
        </right>
        <top style="thin">
          <color indexed="64"/>
        </top>
        <bottom style="thin">
          <color indexed="64"/>
        </bottom>
        <vertical/>
      </border>
    </dxf>
    <dxf>
      <font>
        <b val="0"/>
        <i val="0"/>
        <strike val="0"/>
        <condense val="0"/>
        <extend val="0"/>
        <outline val="0"/>
        <shadow val="0"/>
        <u val="none"/>
        <vertAlign val="baseline"/>
        <sz val="10"/>
        <color auto="1"/>
        <name val="Century Gothic"/>
        <family val="1"/>
        <scheme val="none"/>
      </font>
      <border diagonalUp="0" diagonalDown="0">
        <left/>
        <right style="thin">
          <color theme="0"/>
        </right>
        <top style="thin">
          <color indexed="64"/>
        </top>
        <bottom style="thin">
          <color indexed="64"/>
        </bottom>
        <vertic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1"/>
        <scheme val="none"/>
      </font>
      <numFmt numFmtId="19" formatCode="d/m/yyyy"/>
      <alignment horizontal="center" vertical="bottom" textRotation="0" wrapText="0" indent="0" justifyLastLine="0" shrinkToFit="0" readingOrder="0"/>
    </dxf>
    <dxf>
      <border outline="0">
        <bottom style="thin">
          <color indexed="64"/>
        </bottom>
      </border>
    </dxf>
    <dxf>
      <font>
        <strike val="0"/>
        <outline val="0"/>
        <shadow val="0"/>
        <u val="none"/>
        <vertAlign val="baseline"/>
        <name val="Century Gothic"/>
        <family val="1"/>
        <scheme val="none"/>
      </font>
      <numFmt numFmtId="19" formatCode="d/m/yyyy"/>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indexed="64"/>
        </left>
        <right style="thin">
          <color theme="0"/>
        </right>
        <top style="thin">
          <color indexed="64"/>
        </top>
        <bottom style="thin">
          <color indexed="64"/>
        </bottom>
      </border>
    </dxf>
    <dxf>
      <font>
        <strike val="0"/>
        <outline val="0"/>
        <shadow val="0"/>
        <u val="none"/>
        <vertAlign val="baseline"/>
        <name val="Century Gothic"/>
        <family val="1"/>
        <scheme val="none"/>
      </font>
      <alignment horizontal="center" vertical="bottom" textRotation="0" wrapText="0" indent="0" justifyLastLine="0" shrinkToFit="0" readingOrder="0"/>
      <border diagonalUp="0" diagonalDown="0">
        <left style="thin">
          <color theme="1" tint="0.499984740745262"/>
        </left>
        <right style="thin">
          <color theme="0"/>
        </right>
        <top style="thin">
          <color indexed="64"/>
        </top>
        <bottom style="thin">
          <color indexed="64"/>
        </bottom>
      </border>
    </dxf>
    <dxf>
      <font>
        <b val="0"/>
        <i val="0"/>
        <strike val="0"/>
        <condense val="0"/>
        <extend val="0"/>
        <outline val="0"/>
        <shadow val="0"/>
        <u val="none"/>
        <vertAlign val="baseline"/>
        <sz val="10"/>
        <color auto="1"/>
        <name val="Century Gothic"/>
        <family val="1"/>
        <scheme val="none"/>
      </font>
      <border diagonalUp="0" diagonalDown="0" outline="0">
        <left style="thin">
          <color theme="0"/>
        </left>
        <right style="thin">
          <color theme="0"/>
        </right>
        <top style="thin">
          <color indexed="64"/>
        </top>
        <bottom style="thin">
          <color indexed="64"/>
        </bottom>
      </border>
    </dxf>
    <dxf>
      <border>
        <top style="thin">
          <color indexed="64"/>
        </top>
      </border>
    </dxf>
    <dxf>
      <border diagonalUp="0" diagonalDown="0">
        <left style="thin">
          <color theme="1" tint="0.249977111117893"/>
        </left>
        <right style="thin">
          <color theme="1" tint="0.249977111117893"/>
        </right>
        <top style="thin">
          <color theme="1" tint="0.249977111117893"/>
        </top>
        <bottom style="thin">
          <color theme="1" tint="0.249977111117893"/>
        </bottom>
      </border>
    </dxf>
    <dxf>
      <font>
        <strike val="0"/>
        <outline val="0"/>
        <shadow val="0"/>
        <u val="none"/>
        <vertAlign val="baseline"/>
        <name val="Century Gothic"/>
        <family val="1"/>
        <scheme val="none"/>
      </font>
      <alignment horizontal="center"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8"/>
        <color auto="1"/>
        <name val="Century Gothic"/>
        <family val="1"/>
        <scheme val="none"/>
      </font>
      <fill>
        <patternFill patternType="solid">
          <fgColor indexed="64"/>
          <bgColor theme="1"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8B"/>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'RIO Stats'!$V$5</c:f>
          <c:strCache>
            <c:ptCount val="1"/>
          </c:strCache>
        </c:strRef>
      </c:tx>
      <c:layout>
        <c:manualLayout>
          <c:xMode val="edge"/>
          <c:yMode val="edge"/>
          <c:x val="0.12580418399442697"/>
          <c:y val="3.706748686140196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'RIO Stats'!$B$18</c:f>
              <c:strCache>
                <c:ptCount val="1"/>
                <c:pt idx="0">
                  <c:v>To</c:v>
                </c:pt>
              </c:strCache>
            </c:strRef>
          </c:tx>
          <c:spPr>
            <a:gradFill flip="none" rotWithShape="1">
              <a:gsLst>
                <a:gs pos="0">
                  <a:schemeClr val="accent6">
                    <a:tint val="50000"/>
                  </a:schemeClr>
                </a:gs>
                <a:gs pos="75000">
                  <a:schemeClr val="accent6">
                    <a:tint val="50000"/>
                    <a:lumMod val="60000"/>
                    <a:lumOff val="40000"/>
                  </a:schemeClr>
                </a:gs>
                <a:gs pos="51000">
                  <a:schemeClr val="accent6">
                    <a:tint val="50000"/>
                    <a:alpha val="75000"/>
                  </a:schemeClr>
                </a:gs>
                <a:gs pos="100000">
                  <a:schemeClr val="accent6">
                    <a:tint val="5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Stats'!$C$18:$G$18</c:f>
              <c:numCache>
                <c:formatCode>m/d/yy</c:formatCode>
                <c:ptCount val="5"/>
                <c:pt idx="0">
                  <c:v>44196</c:v>
                </c:pt>
                <c:pt idx="1">
                  <c:v>44561</c:v>
                </c:pt>
                <c:pt idx="2">
                  <c:v>44926</c:v>
                </c:pt>
                <c:pt idx="3">
                  <c:v>45291</c:v>
                </c:pt>
                <c:pt idx="4">
                  <c:v>45657</c:v>
                </c:pt>
              </c:numCache>
            </c:numRef>
          </c:val>
          <c:extLst>
            <c:ext xmlns:c16="http://schemas.microsoft.com/office/drawing/2014/chart" uri="{C3380CC4-5D6E-409C-BE32-E72D297353CC}">
              <c16:uniqueId val="{00000000-4DEF-42CC-BF40-F7E32E00DFC8}"/>
            </c:ext>
          </c:extLst>
        </c:ser>
        <c:ser>
          <c:idx val="1"/>
          <c:order val="1"/>
          <c:tx>
            <c:strRef>
              <c:f>'RIO Stats'!$B$19</c:f>
              <c:strCache>
                <c:ptCount val="1"/>
                <c:pt idx="0">
                  <c:v>Open</c:v>
                </c:pt>
              </c:strCache>
            </c:strRef>
          </c:tx>
          <c:spPr>
            <a:gradFill flip="none" rotWithShape="1">
              <a:gsLst>
                <a:gs pos="0">
                  <a:schemeClr val="accent6">
                    <a:tint val="70000"/>
                  </a:schemeClr>
                </a:gs>
                <a:gs pos="75000">
                  <a:schemeClr val="accent6">
                    <a:tint val="70000"/>
                    <a:lumMod val="60000"/>
                    <a:lumOff val="40000"/>
                  </a:schemeClr>
                </a:gs>
                <a:gs pos="51000">
                  <a:schemeClr val="accent6">
                    <a:tint val="70000"/>
                    <a:alpha val="75000"/>
                  </a:schemeClr>
                </a:gs>
                <a:gs pos="100000">
                  <a:schemeClr val="accent6">
                    <a:tint val="7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Stats'!$C$19:$G$19</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4DEF-42CC-BF40-F7E32E00DFC8}"/>
            </c:ext>
          </c:extLst>
        </c:ser>
        <c:ser>
          <c:idx val="2"/>
          <c:order val="2"/>
          <c:tx>
            <c:strRef>
              <c:f>'RIO Stats'!$B$20</c:f>
              <c:strCache>
                <c:ptCount val="1"/>
                <c:pt idx="0">
                  <c:v>Raised</c:v>
                </c:pt>
              </c:strCache>
            </c:strRef>
          </c:tx>
          <c:spPr>
            <a:gradFill flip="none" rotWithShape="1">
              <a:gsLst>
                <a:gs pos="0">
                  <a:schemeClr val="accent6">
                    <a:tint val="90000"/>
                  </a:schemeClr>
                </a:gs>
                <a:gs pos="75000">
                  <a:schemeClr val="accent6">
                    <a:tint val="90000"/>
                    <a:lumMod val="60000"/>
                    <a:lumOff val="40000"/>
                  </a:schemeClr>
                </a:gs>
                <a:gs pos="51000">
                  <a:schemeClr val="accent6">
                    <a:tint val="90000"/>
                    <a:alpha val="75000"/>
                  </a:schemeClr>
                </a:gs>
                <a:gs pos="100000">
                  <a:schemeClr val="accent6">
                    <a:tint val="9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Stats'!$C$20:$G$20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4DEF-42CC-BF40-F7E32E00DFC8}"/>
            </c:ext>
          </c:extLst>
        </c:ser>
        <c:ser>
          <c:idx val="3"/>
          <c:order val="3"/>
          <c:tx>
            <c:strRef>
              <c:f>'RIO Stats'!$B$21</c:f>
              <c:strCache>
                <c:ptCount val="1"/>
                <c:pt idx="0">
                  <c:v>Closed</c:v>
                </c:pt>
              </c:strCache>
            </c:strRef>
          </c:tx>
          <c:spPr>
            <a:gradFill flip="none" rotWithShape="1">
              <a:gsLst>
                <a:gs pos="0">
                  <a:schemeClr val="accent6">
                    <a:shade val="90000"/>
                  </a:schemeClr>
                </a:gs>
                <a:gs pos="75000">
                  <a:schemeClr val="accent6">
                    <a:shade val="90000"/>
                    <a:lumMod val="60000"/>
                    <a:lumOff val="40000"/>
                  </a:schemeClr>
                </a:gs>
                <a:gs pos="51000">
                  <a:schemeClr val="accent6">
                    <a:shade val="90000"/>
                    <a:alpha val="75000"/>
                  </a:schemeClr>
                </a:gs>
                <a:gs pos="100000">
                  <a:schemeClr val="accent6">
                    <a:shade val="9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Stats'!$C$21:$G$21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4DEF-42CC-BF40-F7E32E00DFC8}"/>
            </c:ext>
          </c:extLst>
        </c:ser>
        <c:ser>
          <c:idx val="4"/>
          <c:order val="4"/>
          <c:tx>
            <c:strRef>
              <c:f>'RIO Stats'!$B$22</c:f>
              <c:strCache>
                <c:ptCount val="1"/>
                <c:pt idx="0">
                  <c:v>Open at end</c:v>
                </c:pt>
              </c:strCache>
            </c:strRef>
          </c:tx>
          <c:spPr>
            <a:gradFill flip="none" rotWithShape="1">
              <a:gsLst>
                <a:gs pos="0">
                  <a:schemeClr val="accent6">
                    <a:shade val="70000"/>
                  </a:schemeClr>
                </a:gs>
                <a:gs pos="75000">
                  <a:schemeClr val="accent6">
                    <a:shade val="70000"/>
                    <a:lumMod val="60000"/>
                    <a:lumOff val="40000"/>
                  </a:schemeClr>
                </a:gs>
                <a:gs pos="51000">
                  <a:schemeClr val="accent6">
                    <a:shade val="70000"/>
                    <a:alpha val="75000"/>
                  </a:schemeClr>
                </a:gs>
                <a:gs pos="100000">
                  <a:schemeClr val="accent6">
                    <a:shade val="7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Stats'!$C$22:$G$22</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0-6F35-446D-BDAB-A396A7D770FE}"/>
            </c:ext>
          </c:extLst>
        </c:ser>
        <c:ser>
          <c:idx val="5"/>
          <c:order val="5"/>
          <c:tx>
            <c:strRef>
              <c:f>'RIO Stats'!$B$23</c:f>
              <c:strCache>
                <c:ptCount val="1"/>
                <c:pt idx="0">
                  <c:v>Escalated to RR</c:v>
                </c:pt>
              </c:strCache>
            </c:strRef>
          </c:tx>
          <c:spPr>
            <a:gradFill flip="none" rotWithShape="1">
              <a:gsLst>
                <a:gs pos="0">
                  <a:schemeClr val="accent6">
                    <a:shade val="50000"/>
                  </a:schemeClr>
                </a:gs>
                <a:gs pos="75000">
                  <a:schemeClr val="accent6">
                    <a:shade val="50000"/>
                    <a:lumMod val="60000"/>
                    <a:lumOff val="40000"/>
                  </a:schemeClr>
                </a:gs>
                <a:gs pos="51000">
                  <a:schemeClr val="accent6">
                    <a:shade val="50000"/>
                    <a:alpha val="75000"/>
                  </a:schemeClr>
                </a:gs>
                <a:gs pos="100000">
                  <a:schemeClr val="accent6">
                    <a:shade val="50000"/>
                    <a:lumMod val="20000"/>
                    <a:lumOff val="80000"/>
                    <a:alpha val="15000"/>
                  </a:schemeClr>
                </a:gs>
              </a:gsLst>
              <a:lin ang="5400000" scaled="0"/>
            </a:gradFill>
            <a:ln>
              <a:noFill/>
            </a:ln>
            <a:effectLst/>
          </c:spPr>
          <c:invertIfNegative val="0"/>
          <c:cat>
            <c:strRef>
              <c:f>'RIO Stats'!$C$17:$G$17</c:f>
              <c:strCache>
                <c:ptCount val="5"/>
                <c:pt idx="0">
                  <c:v>1/1/2020</c:v>
                </c:pt>
                <c:pt idx="1">
                  <c:v>1/1/2021</c:v>
                </c:pt>
                <c:pt idx="2">
                  <c:v>1/1/2022</c:v>
                </c:pt>
                <c:pt idx="3">
                  <c:v>1/1/2023</c:v>
                </c:pt>
                <c:pt idx="4">
                  <c:v>1/1/2024</c:v>
                </c:pt>
              </c:strCache>
            </c:strRef>
          </c:cat>
          <c:val>
            <c:numRef>
              <c:f>'RIO Stats'!$C$23:$G$23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E6D-4540-BF26-F90F532A362B}"/>
            </c:ext>
          </c:extLst>
        </c:ser>
        <c:dLbls>
          <c:showLegendKey val="0"/>
          <c:showVal val="0"/>
          <c:showCatName val="0"/>
          <c:showSerName val="0"/>
          <c:showPercent val="0"/>
          <c:showBubbleSize val="0"/>
        </c:dLbls>
        <c:gapWidth val="355"/>
        <c:overlap val="-70"/>
        <c:axId val="-889666816"/>
        <c:axId val="-889660288"/>
      </c:barChart>
      <c:catAx>
        <c:axId val="-889666816"/>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9660288"/>
        <c:crosses val="autoZero"/>
        <c:auto val="1"/>
        <c:lblAlgn val="ctr"/>
        <c:lblOffset val="100"/>
        <c:noMultiLvlLbl val="1"/>
      </c:catAx>
      <c:valAx>
        <c:axId val="-889660288"/>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m/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966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1515510</xdr:colOff>
      <xdr:row>215</xdr:row>
      <xdr:rowOff>133947</xdr:rowOff>
    </xdr:from>
    <xdr:to>
      <xdr:col>19</xdr:col>
      <xdr:colOff>12726</xdr:colOff>
      <xdr:row>216</xdr:row>
      <xdr:rowOff>201236</xdr:rowOff>
    </xdr:to>
    <xdr:pic>
      <xdr:nvPicPr>
        <xdr:cNvPr id="3" name="Picture 2">
          <a:extLst>
            <a:ext uri="{FF2B5EF4-FFF2-40B4-BE49-F238E27FC236}">
              <a16:creationId xmlns:a16="http://schemas.microsoft.com/office/drawing/2014/main" id="{AC890972-4A45-68BB-41F6-5AA768E08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6177" y="50806947"/>
          <a:ext cx="4826049" cy="300123"/>
        </a:xfrm>
        <a:prstGeom prst="rect">
          <a:avLst/>
        </a:prstGeom>
      </xdr:spPr>
    </xdr:pic>
    <xdr:clientData/>
  </xdr:twoCellAnchor>
  <xdr:twoCellAnchor editAs="oneCell">
    <xdr:from>
      <xdr:col>0</xdr:col>
      <xdr:colOff>63500</xdr:colOff>
      <xdr:row>213</xdr:row>
      <xdr:rowOff>63500</xdr:rowOff>
    </xdr:from>
    <xdr:to>
      <xdr:col>2</xdr:col>
      <xdr:colOff>2341032</xdr:colOff>
      <xdr:row>218</xdr:row>
      <xdr:rowOff>80433</xdr:rowOff>
    </xdr:to>
    <xdr:pic>
      <xdr:nvPicPr>
        <xdr:cNvPr id="5" name="Picture 4">
          <a:extLst>
            <a:ext uri="{FF2B5EF4-FFF2-40B4-BE49-F238E27FC236}">
              <a16:creationId xmlns:a16="http://schemas.microsoft.com/office/drawing/2014/main" id="{8EEEFB14-6327-C9E7-D776-A78C60FF79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50270833"/>
          <a:ext cx="4394200"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46353</xdr:colOff>
      <xdr:row>24</xdr:row>
      <xdr:rowOff>40640</xdr:rowOff>
    </xdr:from>
    <xdr:to>
      <xdr:col>7</xdr:col>
      <xdr:colOff>18539</xdr:colOff>
      <xdr:row>42</xdr:row>
      <xdr:rowOff>157592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41</xdr:col>
      <xdr:colOff>132344</xdr:colOff>
      <xdr:row>48</xdr:row>
      <xdr:rowOff>75600</xdr:rowOff>
    </xdr:from>
    <xdr:to>
      <xdr:col>44</xdr:col>
      <xdr:colOff>148914</xdr:colOff>
      <xdr:row>49</xdr:row>
      <xdr:rowOff>36019</xdr:rowOff>
    </xdr:to>
    <xdr:pic>
      <xdr:nvPicPr>
        <xdr:cNvPr id="3" name="Picture 2">
          <a:extLst>
            <a:ext uri="{FF2B5EF4-FFF2-40B4-BE49-F238E27FC236}">
              <a16:creationId xmlns:a16="http://schemas.microsoft.com/office/drawing/2014/main" id="{7761414F-AF5B-EB45-A28D-A75533ACC0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729424" y="7816111"/>
          <a:ext cx="2046715" cy="127281"/>
        </a:xfrm>
        <a:prstGeom prst="rect">
          <a:avLst/>
        </a:prstGeom>
      </xdr:spPr>
    </xdr:pic>
    <xdr:clientData/>
  </xdr:twoCellAnchor>
  <xdr:twoCellAnchor editAs="oneCell">
    <xdr:from>
      <xdr:col>1</xdr:col>
      <xdr:colOff>50936</xdr:colOff>
      <xdr:row>45</xdr:row>
      <xdr:rowOff>108348</xdr:rowOff>
    </xdr:from>
    <xdr:to>
      <xdr:col>2</xdr:col>
      <xdr:colOff>449834</xdr:colOff>
      <xdr:row>48</xdr:row>
      <xdr:rowOff>108665</xdr:rowOff>
    </xdr:to>
    <xdr:pic>
      <xdr:nvPicPr>
        <xdr:cNvPr id="4" name="Picture 3">
          <a:extLst>
            <a:ext uri="{FF2B5EF4-FFF2-40B4-BE49-F238E27FC236}">
              <a16:creationId xmlns:a16="http://schemas.microsoft.com/office/drawing/2014/main" id="{D665E1B4-9BE3-DD48-B7D9-57984836B7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126" y="7348275"/>
          <a:ext cx="1863569" cy="500901"/>
        </a:xfrm>
        <a:prstGeom prst="rect">
          <a:avLst/>
        </a:prstGeom>
      </xdr:spPr>
    </xdr:pic>
    <xdr:clientData/>
  </xdr:twoCellAnchor>
  <xdr:twoCellAnchor editAs="oneCell">
    <xdr:from>
      <xdr:col>5</xdr:col>
      <xdr:colOff>109265</xdr:colOff>
      <xdr:row>47</xdr:row>
      <xdr:rowOff>69700</xdr:rowOff>
    </xdr:from>
    <xdr:to>
      <xdr:col>6</xdr:col>
      <xdr:colOff>1331673</xdr:colOff>
      <xdr:row>48</xdr:row>
      <xdr:rowOff>42848</xdr:rowOff>
    </xdr:to>
    <xdr:pic>
      <xdr:nvPicPr>
        <xdr:cNvPr id="6" name="Picture 5">
          <a:extLst>
            <a:ext uri="{FF2B5EF4-FFF2-40B4-BE49-F238E27FC236}">
              <a16:creationId xmlns:a16="http://schemas.microsoft.com/office/drawing/2014/main" id="{9A00EEE3-547F-9400-9CE0-BB780E4391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5031" y="7643350"/>
          <a:ext cx="2251386" cy="140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99693</xdr:colOff>
      <xdr:row>24</xdr:row>
      <xdr:rowOff>4611</xdr:rowOff>
    </xdr:from>
    <xdr:to>
      <xdr:col>3</xdr:col>
      <xdr:colOff>526841</xdr:colOff>
      <xdr:row>27</xdr:row>
      <xdr:rowOff>47602</xdr:rowOff>
    </xdr:to>
    <xdr:pic>
      <xdr:nvPicPr>
        <xdr:cNvPr id="3" name="Picture 2">
          <a:extLst>
            <a:ext uri="{FF2B5EF4-FFF2-40B4-BE49-F238E27FC236}">
              <a16:creationId xmlns:a16="http://schemas.microsoft.com/office/drawing/2014/main" id="{C6E82412-A4C6-0257-7D96-BE3BC86EC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026" y="5973611"/>
          <a:ext cx="2049926" cy="550991"/>
        </a:xfrm>
        <a:prstGeom prst="rect">
          <a:avLst/>
        </a:prstGeom>
      </xdr:spPr>
    </xdr:pic>
    <xdr:clientData/>
  </xdr:twoCellAnchor>
  <xdr:twoCellAnchor editAs="oneCell">
    <xdr:from>
      <xdr:col>6</xdr:col>
      <xdr:colOff>798735</xdr:colOff>
      <xdr:row>25</xdr:row>
      <xdr:rowOff>68628</xdr:rowOff>
    </xdr:from>
    <xdr:to>
      <xdr:col>8</xdr:col>
      <xdr:colOff>1329214</xdr:colOff>
      <xdr:row>26</xdr:row>
      <xdr:rowOff>104281</xdr:rowOff>
    </xdr:to>
    <xdr:pic>
      <xdr:nvPicPr>
        <xdr:cNvPr id="5" name="Picture 4">
          <a:extLst>
            <a:ext uri="{FF2B5EF4-FFF2-40B4-BE49-F238E27FC236}">
              <a16:creationId xmlns:a16="http://schemas.microsoft.com/office/drawing/2014/main" id="{491B0DB5-D1C6-7A9B-94E5-24381E97BF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0402" y="6206961"/>
          <a:ext cx="3296256" cy="2049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84828</xdr:colOff>
      <xdr:row>0</xdr:row>
      <xdr:rowOff>94519</xdr:rowOff>
    </xdr:from>
    <xdr:to>
      <xdr:col>1</xdr:col>
      <xdr:colOff>2570077</xdr:colOff>
      <xdr:row>3</xdr:row>
      <xdr:rowOff>151618</xdr:rowOff>
    </xdr:to>
    <xdr:pic>
      <xdr:nvPicPr>
        <xdr:cNvPr id="3" name="Picture 2">
          <a:extLst>
            <a:ext uri="{FF2B5EF4-FFF2-40B4-BE49-F238E27FC236}">
              <a16:creationId xmlns:a16="http://schemas.microsoft.com/office/drawing/2014/main" id="{D2640FC5-5658-5F21-C018-349A40BF2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066" y="94519"/>
          <a:ext cx="2485249" cy="646742"/>
        </a:xfrm>
        <a:prstGeom prst="rect">
          <a:avLst/>
        </a:prstGeom>
      </xdr:spPr>
    </xdr:pic>
    <xdr:clientData/>
  </xdr:twoCellAnchor>
  <xdr:twoCellAnchor editAs="oneCell">
    <xdr:from>
      <xdr:col>7</xdr:col>
      <xdr:colOff>4598912</xdr:colOff>
      <xdr:row>51</xdr:row>
      <xdr:rowOff>172689</xdr:rowOff>
    </xdr:from>
    <xdr:to>
      <xdr:col>7</xdr:col>
      <xdr:colOff>7594298</xdr:colOff>
      <xdr:row>52</xdr:row>
      <xdr:rowOff>155841</xdr:rowOff>
    </xdr:to>
    <xdr:pic>
      <xdr:nvPicPr>
        <xdr:cNvPr id="5" name="Picture 4">
          <a:extLst>
            <a:ext uri="{FF2B5EF4-FFF2-40B4-BE49-F238E27FC236}">
              <a16:creationId xmlns:a16="http://schemas.microsoft.com/office/drawing/2014/main" id="{50A08040-E53E-5BDE-E161-CC8A519C93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44626" y="11224713"/>
          <a:ext cx="2995386" cy="179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54537</xdr:colOff>
      <xdr:row>38</xdr:row>
      <xdr:rowOff>22955</xdr:rowOff>
    </xdr:from>
    <xdr:to>
      <xdr:col>1</xdr:col>
      <xdr:colOff>2104463</xdr:colOff>
      <xdr:row>41</xdr:row>
      <xdr:rowOff>78646</xdr:rowOff>
    </xdr:to>
    <xdr:pic>
      <xdr:nvPicPr>
        <xdr:cNvPr id="3" name="Picture 2">
          <a:extLst>
            <a:ext uri="{FF2B5EF4-FFF2-40B4-BE49-F238E27FC236}">
              <a16:creationId xmlns:a16="http://schemas.microsoft.com/office/drawing/2014/main" id="{1DEF62B0-2B00-4D46-456C-967F404F7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637" y="12951555"/>
          <a:ext cx="2049926" cy="550991"/>
        </a:xfrm>
        <a:prstGeom prst="rect">
          <a:avLst/>
        </a:prstGeom>
      </xdr:spPr>
    </xdr:pic>
    <xdr:clientData/>
  </xdr:twoCellAnchor>
  <xdr:twoCellAnchor editAs="oneCell">
    <xdr:from>
      <xdr:col>1</xdr:col>
      <xdr:colOff>4893113</xdr:colOff>
      <xdr:row>39</xdr:row>
      <xdr:rowOff>108256</xdr:rowOff>
    </xdr:from>
    <xdr:to>
      <xdr:col>1</xdr:col>
      <xdr:colOff>7946588</xdr:colOff>
      <xdr:row>40</xdr:row>
      <xdr:rowOff>133045</xdr:rowOff>
    </xdr:to>
    <xdr:pic>
      <xdr:nvPicPr>
        <xdr:cNvPr id="4" name="Picture 3">
          <a:extLst>
            <a:ext uri="{FF2B5EF4-FFF2-40B4-BE49-F238E27FC236}">
              <a16:creationId xmlns:a16="http://schemas.microsoft.com/office/drawing/2014/main" id="{3FD6DE22-A5CF-9B39-1934-450BD3C64B6B}"/>
            </a:ext>
          </a:extLst>
        </xdr:cNvPr>
        <xdr:cNvPicPr>
          <a:picLocks noChangeAspect="1"/>
        </xdr:cNvPicPr>
      </xdr:nvPicPr>
      <xdr:blipFill>
        <a:blip xmlns:r="http://schemas.openxmlformats.org/officeDocument/2006/relationships" r:embed="rId2"/>
        <a:stretch>
          <a:fillRect/>
        </a:stretch>
      </xdr:blipFill>
      <xdr:spPr>
        <a:xfrm>
          <a:off x="5566213" y="13201956"/>
          <a:ext cx="3053475" cy="1898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CBFFB89-0B11-E947-AC78-CFD5FB2355B3}" name="Table7" displayName="Table7" ref="B8:M13" totalsRowShown="0" headerRowDxfId="81" dataDxfId="79" headerRowBorderDxfId="80" tableBorderDxfId="78" totalsRowBorderDxfId="77">
  <autoFilter ref="B8:M13" xr:uid="{2CBFFB89-0B11-E947-AC78-CFD5FB2355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F668152-3E40-3F45-9463-9C5C9C4A095C}" name=" " dataDxfId="76"/>
    <tableColumn id="2" xr3:uid="{62149A8B-6D4F-484B-9F6F-517D8624E535}" name="TOTAL" dataDxfId="75"/>
    <tableColumn id="3" xr3:uid="{BFFE55E3-90B9-B249-B6C9-8C5ABF6E1759}" name="DOCUMENT MANAGEMENT" dataDxfId="74"/>
    <tableColumn id="4" xr3:uid="{1CD104CA-878E-034C-BCBB-5F9BE5C69EEF}" name="EXTERNAL AUDIT" dataDxfId="73"/>
    <tableColumn id="5" xr3:uid="{7F395595-4CDE-2042-9A3C-4C18D41D7E9B}" name="INTERNAL AUDIT" dataDxfId="72"/>
    <tableColumn id="6" xr3:uid="{BD316F6B-0FA7-C94A-9F25-E47160B691CD}" name="MANAGEMENT REVIEW" dataDxfId="71"/>
    <tableColumn id="7" xr3:uid="{41255594-2A94-D34D-A69C-00EF5E5A4FA9}" name="OBSERVATIONS" dataDxfId="70"/>
    <tableColumn id="8" xr3:uid="{60E318E1-01A8-B347-9C37-3AC69C0BE14C}" name="PREVENTIVE ACTION" dataDxfId="69"/>
    <tableColumn id="9" xr3:uid="{69145132-B351-4344-9EE3-12FA0BEC264B}" name="RISK" dataDxfId="68"/>
    <tableColumn id="10" xr3:uid="{256DAEC6-EA8A-D04B-8966-F32EA0CAB86E}" name="IMPROVEMENT" dataDxfId="67"/>
    <tableColumn id="11" xr3:uid="{51F7A108-FE65-854F-B420-29CFFDE41CFA}" name="OPPORTUNITY" dataDxfId="66"/>
    <tableColumn id="12" xr3:uid="{4527003F-2CF1-C445-A311-73AFCA95E9CD}" name="EXAMPLE" dataDxfId="65"/>
  </tableColumns>
  <tableStyleInfo name="TableStyleMedium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BEF0720-D00E-AA49-8396-17BA825F5E56}" name="Table11" displayName="Table11" ref="G22:H30" totalsRowShown="0" headerRowDxfId="17" headerRowBorderDxfId="16" tableBorderDxfId="15" totalsRowBorderDxfId="14">
  <autoFilter ref="G22:H30" xr:uid="{4BEF0720-D00E-AA49-8396-17BA825F5E56}">
    <filterColumn colId="0" hiddenButton="1"/>
    <filterColumn colId="1" hiddenButton="1"/>
  </autoFilter>
  <tableColumns count="2">
    <tableColumn id="1" xr3:uid="{965AAAE2-8C81-E44D-AB43-B629FE17B0BC}" name="Worksheet" dataDxfId="13"/>
    <tableColumn id="2" xr3:uid="{7473B777-5F4E-1D43-8DDB-1F32123B7725}" name="Header Title" dataDxfId="12"/>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D6745FA-16E9-C14A-A135-095893FE8B7A}" name="Table8" displayName="Table8" ref="B17:G23" totalsRowShown="0" headerRowDxfId="64" dataDxfId="62" headerRowBorderDxfId="63" tableBorderDxfId="61" totalsRowBorderDxfId="60">
  <autoFilter ref="B17:G23" xr:uid="{CD6745FA-16E9-C14A-A135-095893FE8B7A}">
    <filterColumn colId="0" hiddenButton="1"/>
    <filterColumn colId="1" hiddenButton="1"/>
    <filterColumn colId="2" hiddenButton="1"/>
    <filterColumn colId="3" hiddenButton="1"/>
    <filterColumn colId="4" hiddenButton="1"/>
    <filterColumn colId="5" hiddenButton="1"/>
  </autoFilter>
  <tableColumns count="6">
    <tableColumn id="1" xr3:uid="{577B71F3-6741-2745-BBB4-D356284312B6}" name="From" dataDxfId="59"/>
    <tableColumn id="2" xr3:uid="{3A10AE12-CA06-7B44-8B6D-4BC025A1BEB7}" name="1/1/2020" dataDxfId="58"/>
    <tableColumn id="3" xr3:uid="{DC61E801-EF3F-F14A-8592-401F48847340}" name="1/1/2021" dataDxfId="57"/>
    <tableColumn id="4" xr3:uid="{E9EEBB38-CB94-4247-8DBD-439CE6337375}" name="1/1/2022" dataDxfId="56"/>
    <tableColumn id="5" xr3:uid="{0C1DF84C-538B-A643-A3B0-5D583877EDD5}" name="1/1/2023" dataDxfId="55"/>
    <tableColumn id="6" xr3:uid="{4FD007BA-8221-BE4E-930F-A303C396D804}" name="1/1/2024" dataDxfId="54"/>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7B9987C-D4E6-294C-B052-A016ED6F5352}" name="Table9" displayName="Table9" ref="L18:M23" totalsRowShown="0" headerRowDxfId="53" headerRowBorderDxfId="52" tableBorderDxfId="51" totalsRowBorderDxfId="50">
  <autoFilter ref="L18:M23" xr:uid="{A7B9987C-D4E6-294C-B052-A016ED6F5352}"/>
  <tableColumns count="2">
    <tableColumn id="1" xr3:uid="{3BA0E0D3-9051-4440-98C8-88837A84D525}" name="October 2024" dataDxfId="49"/>
    <tableColumn id="2" xr3:uid="{4CF7D8AA-04B0-3947-A4BD-5FF17D9BC85C}" name="Column1" dataDxfId="48"/>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CF91E43-EB55-8D49-BBF8-B9677E737781}" name="Table10" displayName="Table10" ref="L28:M34" totalsRowShown="0" headerRowDxfId="47" headerRowBorderDxfId="46" tableBorderDxfId="45" totalsRowBorderDxfId="44">
  <autoFilter ref="L28:M34" xr:uid="{ACF91E43-EB55-8D49-BBF8-B9677E737781}">
    <filterColumn colId="0" hiddenButton="1"/>
    <filterColumn colId="1" hiddenButton="1"/>
  </autoFilter>
  <tableColumns count="2">
    <tableColumn id="1" xr3:uid="{0A935A0A-058D-C844-BC97-A265992C3A09}" name="Traffic Lights" dataDxfId="43"/>
    <tableColumn id="2" xr3:uid="{9AE95B0F-0312-6549-819A-63E7D2936213}" name="Column1" dataDxfId="4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Risk" displayName="TableRisk" ref="B42:G46" totalsRowShown="0" headerRowDxfId="41" dataDxfId="40">
  <autoFilter ref="B42:G46"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DESCRIPTION" dataDxfId="39"/>
    <tableColumn id="2" xr3:uid="{00000000-0010-0000-0000-000002000000}" name="Escalation" dataDxfId="38"/>
    <tableColumn id="5" xr3:uid="{00000000-0010-0000-0000-000005000000}" name="Risk-Desc" dataDxfId="37">
      <calculatedColumnFormula>CONCATENATE(TableRisk[[#This Row],[FROM]]," to ",TableRisk[[#This Row],[TO]])</calculatedColumnFormula>
    </tableColumn>
    <tableColumn id="6" xr3:uid="{00000000-0010-0000-0000-000006000000}" name="FROM" dataDxfId="36">
      <calculatedColumnFormula>OFFSET(#REF!,-1,1)+1</calculatedColumnFormula>
    </tableColumn>
    <tableColumn id="7" xr3:uid="{00000000-0010-0000-0000-000007000000}" name="TO" dataDxfId="35"/>
    <tableColumn id="3" xr3:uid="{00000000-0010-0000-0000-000003000000}" name="RIO Level" dataDxfId="34">
      <calculatedColumnFormula>TableRisk[[#This Row],[DESCRIPTION]]&amp;" ("&amp;TableRisk[[#This Row],[Escalation]]&amp;")"</calculatedColumnFormula>
    </tableColumn>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Conseq" displayName="TableConseq" ref="B33:D38" totalsRowShown="0" headerRowDxfId="33" dataDxfId="32">
  <autoFilter ref="B33:D38" xr:uid="{00000000-0009-0000-0100-000004000000}">
    <filterColumn colId="0" hiddenButton="1"/>
    <filterColumn colId="1" hiddenButton="1"/>
    <filterColumn colId="2" hiddenButton="1"/>
  </autoFilter>
  <tableColumns count="3">
    <tableColumn id="1" xr3:uid="{00000000-0010-0000-0100-000001000000}" name="Consequence" dataDxfId="31"/>
    <tableColumn id="2" xr3:uid="{00000000-0010-0000-0100-000002000000}" name="Rating" dataDxfId="30"/>
    <tableColumn id="3" xr3:uid="{00000000-0010-0000-0100-000003000000}" name="Cons-Desc" dataDxfId="29">
      <calculatedColumnFormula>TableConseq[[#This Row],[Rating]]&amp;" - "&amp;TableConseq[[#This Row],[Consequence]]</calculatedColumnFormula>
    </tableColumn>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Prob" displayName="TableProb" ref="B22:D28" totalsRowShown="0" headerRowDxfId="28" dataDxfId="27">
  <autoFilter ref="B22:D28" xr:uid="{00000000-0009-0000-0100-000005000000}">
    <filterColumn colId="0" hiddenButton="1"/>
    <filterColumn colId="1" hiddenButton="1"/>
    <filterColumn colId="2" hiddenButton="1"/>
  </autoFilter>
  <tableColumns count="3">
    <tableColumn id="1" xr3:uid="{00000000-0010-0000-0200-000001000000}" name="Likelihood" dataDxfId="26"/>
    <tableColumn id="2" xr3:uid="{00000000-0010-0000-0200-000002000000}" name="Rating" dataDxfId="25"/>
    <tableColumn id="3" xr3:uid="{00000000-0010-0000-0200-000003000000}" name="Like-Desc" dataDxfId="24">
      <calculatedColumnFormula>TableProb[[#This Row],[Rating]]&amp;" - "&amp;TableProb[[#This Row],[Likelihood]]</calculatedColumnFormula>
    </tableColumn>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RIO" displayName="TableRIO" ref="B6:B16" totalsRowShown="0" headerRowDxfId="0" dataDxfId="23">
  <autoFilter ref="B6:B16" xr:uid="{00000000-0009-0000-0100-000002000000}">
    <filterColumn colId="0" hiddenButton="1"/>
  </autoFilter>
  <tableColumns count="1">
    <tableColumn id="1" xr3:uid="{00000000-0010-0000-0300-000001000000}" name="SOURCE" dataDxfId="22"/>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RiskCategories" displayName="TableRiskCategories" ref="G6:H12" totalsRowShown="0" headerRowDxfId="21" dataDxfId="20">
  <autoFilter ref="G6:H12" xr:uid="{00000000-000C-0000-FFFF-FFFF04000000}">
    <filterColumn colId="0" hiddenButton="1"/>
    <filterColumn colId="1" hiddenButton="1"/>
  </autoFilter>
  <tableColumns count="2">
    <tableColumn id="1" xr3:uid="{00000000-0010-0000-0400-000001000000}" name="Business Risk Category" dataDxfId="19"/>
    <tableColumn id="2" xr3:uid="{00000000-0010-0000-0400-000002000000}" name="Decription" dataDxfId="18"/>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12"/>
  <sheetViews>
    <sheetView showGridLines="0" zoomScale="208" zoomScaleNormal="208" workbookViewId="0">
      <pane xSplit="4" ySplit="12" topLeftCell="G22" activePane="bottomRight" state="frozen"/>
      <selection pane="topRight" activeCell="E1" sqref="E1"/>
      <selection pane="bottomLeft" activeCell="A13" sqref="A13"/>
      <selection pane="bottomRight" activeCell="C7" sqref="C7"/>
    </sheetView>
  </sheetViews>
  <sheetFormatPr baseColWidth="10" defaultColWidth="9.1640625" defaultRowHeight="18" x14ac:dyDescent="0.2"/>
  <cols>
    <col min="1" max="1" width="8.6640625" style="2" customWidth="1"/>
    <col min="2" max="2" width="19.1640625" style="3" customWidth="1"/>
    <col min="3" max="3" width="58.33203125" style="3" customWidth="1"/>
    <col min="4" max="4" width="16.5" style="29" customWidth="1"/>
    <col min="5" max="5" width="24" style="5" bestFit="1" customWidth="1"/>
    <col min="6" max="6" width="49" style="2" customWidth="1"/>
    <col min="7" max="7" width="24.33203125" style="2" customWidth="1"/>
    <col min="8" max="8" width="29.6640625" style="2" bestFit="1" customWidth="1"/>
    <col min="9" max="9" width="29.83203125" style="2" bestFit="1" customWidth="1"/>
    <col min="10" max="10" width="18.5" style="2" bestFit="1" customWidth="1"/>
    <col min="11" max="11" width="21.33203125" style="5" bestFit="1" customWidth="1"/>
    <col min="12" max="12" width="45.5" style="2" customWidth="1"/>
    <col min="13" max="13" width="23.83203125" style="30" bestFit="1" customWidth="1"/>
    <col min="14" max="14" width="24.33203125" style="5" bestFit="1" customWidth="1"/>
    <col min="15" max="15" width="21.33203125" style="8" bestFit="1" customWidth="1"/>
    <col min="16" max="16" width="20.83203125" style="26" bestFit="1" customWidth="1"/>
    <col min="17" max="17" width="24.6640625" style="2" bestFit="1" customWidth="1"/>
    <col min="18" max="18" width="17.6640625" style="26" bestFit="1" customWidth="1"/>
    <col min="19" max="19" width="19.6640625" style="26" bestFit="1" customWidth="1"/>
    <col min="20" max="21" width="9.1640625" style="1"/>
    <col min="22" max="22" width="26.1640625" style="1" bestFit="1" customWidth="1"/>
    <col min="23" max="16384" width="9.1640625" style="1"/>
  </cols>
  <sheetData>
    <row r="1" spans="1:23" ht="44" x14ac:dyDescent="0.2">
      <c r="A1" s="130" t="s">
        <v>0</v>
      </c>
      <c r="B1" s="130" t="s">
        <v>1</v>
      </c>
      <c r="C1" s="130" t="s">
        <v>2</v>
      </c>
      <c r="D1" s="131" t="s">
        <v>6</v>
      </c>
      <c r="E1" s="132" t="s">
        <v>29</v>
      </c>
      <c r="F1" s="133" t="s">
        <v>28</v>
      </c>
      <c r="G1" s="130" t="s">
        <v>38</v>
      </c>
      <c r="H1" s="130" t="s">
        <v>74</v>
      </c>
      <c r="I1" s="130" t="s">
        <v>79</v>
      </c>
      <c r="J1" s="130" t="s">
        <v>30</v>
      </c>
      <c r="K1" s="130" t="s">
        <v>4</v>
      </c>
      <c r="L1" s="130" t="s">
        <v>3</v>
      </c>
      <c r="M1" s="134" t="s">
        <v>7</v>
      </c>
      <c r="N1" s="130" t="s">
        <v>35</v>
      </c>
      <c r="O1" s="135" t="s">
        <v>8</v>
      </c>
      <c r="P1" s="135" t="s">
        <v>16</v>
      </c>
      <c r="Q1" s="135" t="s">
        <v>9</v>
      </c>
      <c r="R1" s="135" t="s">
        <v>49</v>
      </c>
      <c r="S1" s="135" t="s">
        <v>5</v>
      </c>
      <c r="V1"/>
      <c r="W1"/>
    </row>
    <row r="2" spans="1:23" ht="19" x14ac:dyDescent="0.2">
      <c r="A2" s="32">
        <v>1</v>
      </c>
      <c r="B2" s="33" t="s">
        <v>85</v>
      </c>
      <c r="C2" s="33" t="s">
        <v>76</v>
      </c>
      <c r="D2" s="34">
        <v>42426</v>
      </c>
      <c r="E2" s="35" t="s">
        <v>77</v>
      </c>
      <c r="F2" s="36" t="s">
        <v>78</v>
      </c>
      <c r="G2" s="37">
        <v>2</v>
      </c>
      <c r="H2" s="37">
        <v>4</v>
      </c>
      <c r="I2" s="4" t="str">
        <f ca="1">IFERROR(OFFSET(TableRisk[[#Headers],[RIO Level]],MATCH($R2,TableRisk[FROM],1),0),"")</f>
        <v>Moderate (Consider)</v>
      </c>
      <c r="J2" s="140">
        <v>42491</v>
      </c>
      <c r="K2" s="35" t="s">
        <v>77</v>
      </c>
      <c r="L2" s="36"/>
      <c r="M2" s="47"/>
      <c r="N2" s="35"/>
      <c r="O2" s="136">
        <v>2</v>
      </c>
      <c r="P2" s="137" t="str">
        <f t="shared" ref="P2:P65" ca="1" si="0">IF(OR(AND(D2&lt;&gt;"",M2="",J2&lt;TODAY()),AND(D2&lt;&gt;"",J2="")),"BLUE",IF(O2+1&gt;4,"Red",CHOOSE(O2+1,"","Green","Amber","Red")))</f>
        <v>BLUE</v>
      </c>
      <c r="Q2" s="138">
        <f t="shared" ref="Q2:Q33" si="1">IF(J2="","",EOMONTH(J2,0))</f>
        <v>42521</v>
      </c>
      <c r="R2" s="139">
        <f t="shared" ref="R2:R33" si="2">IF(AND(G2&lt;&gt;"",H2&lt;&gt;""),G2*H2,"")</f>
        <v>8</v>
      </c>
      <c r="S2" s="137" t="b">
        <f t="shared" ref="S2:S33" si="3">B2&lt;&gt;""</f>
        <v>1</v>
      </c>
    </row>
    <row r="3" spans="1:23" ht="19" x14ac:dyDescent="0.2">
      <c r="A3" s="32"/>
      <c r="B3" s="33"/>
      <c r="C3" s="33"/>
      <c r="D3" s="34"/>
      <c r="E3" s="35"/>
      <c r="F3" s="33"/>
      <c r="G3" s="37"/>
      <c r="H3" s="37"/>
      <c r="I3" s="4" t="str">
        <f ca="1">IFERROR(OFFSET(TableRisk[[#Headers],[RIO Level]],MATCH($R3,TableRisk[FROM],1),0),"")</f>
        <v/>
      </c>
      <c r="J3" s="48"/>
      <c r="K3" s="35"/>
      <c r="L3" s="36"/>
      <c r="M3" s="47"/>
      <c r="N3" s="35"/>
      <c r="O3" s="136"/>
      <c r="P3" s="137" t="str">
        <f t="shared" ca="1" si="0"/>
        <v/>
      </c>
      <c r="Q3" s="138" t="str">
        <f t="shared" si="1"/>
        <v/>
      </c>
      <c r="R3" s="139" t="str">
        <f t="shared" si="2"/>
        <v/>
      </c>
      <c r="S3" s="137" t="b">
        <f t="shared" si="3"/>
        <v>0</v>
      </c>
    </row>
    <row r="4" spans="1:23" ht="19" x14ac:dyDescent="0.2">
      <c r="A4" s="32"/>
      <c r="B4" s="33"/>
      <c r="C4" s="33"/>
      <c r="D4" s="34"/>
      <c r="E4" s="35"/>
      <c r="F4" s="36"/>
      <c r="G4" s="37"/>
      <c r="H4" s="37"/>
      <c r="I4" s="4" t="str">
        <f ca="1">IFERROR(OFFSET(TableRisk[[#Headers],[RIO Level]],MATCH($R4,TableRisk[FROM],1),0),"")</f>
        <v/>
      </c>
      <c r="J4" s="46"/>
      <c r="K4" s="35"/>
      <c r="L4" s="36"/>
      <c r="M4" s="47"/>
      <c r="N4" s="35"/>
      <c r="O4" s="136"/>
      <c r="P4" s="137" t="str">
        <f t="shared" ca="1" si="0"/>
        <v/>
      </c>
      <c r="Q4" s="138" t="str">
        <f t="shared" si="1"/>
        <v/>
      </c>
      <c r="R4" s="139" t="str">
        <f t="shared" si="2"/>
        <v/>
      </c>
      <c r="S4" s="137" t="b">
        <f t="shared" si="3"/>
        <v>0</v>
      </c>
    </row>
    <row r="5" spans="1:23" ht="19" x14ac:dyDescent="0.2">
      <c r="A5" s="32"/>
      <c r="B5" s="33"/>
      <c r="C5" s="33"/>
      <c r="D5" s="34"/>
      <c r="E5" s="35"/>
      <c r="F5" s="36"/>
      <c r="G5" s="37"/>
      <c r="H5" s="37"/>
      <c r="I5" s="4" t="str">
        <f ca="1">IFERROR(OFFSET(TableRisk[[#Headers],[RIO Level]],MATCH($R5,TableRisk[FROM],1),0),"")</f>
        <v/>
      </c>
      <c r="J5" s="46"/>
      <c r="K5" s="35"/>
      <c r="L5" s="36"/>
      <c r="M5" s="47"/>
      <c r="N5" s="35"/>
      <c r="O5" s="136"/>
      <c r="P5" s="137" t="str">
        <f t="shared" ca="1" si="0"/>
        <v/>
      </c>
      <c r="Q5" s="138" t="str">
        <f t="shared" si="1"/>
        <v/>
      </c>
      <c r="R5" s="139" t="str">
        <f t="shared" si="2"/>
        <v/>
      </c>
      <c r="S5" s="137" t="b">
        <f t="shared" si="3"/>
        <v>0</v>
      </c>
    </row>
    <row r="6" spans="1:23" ht="19" x14ac:dyDescent="0.2">
      <c r="A6" s="32"/>
      <c r="B6" s="33"/>
      <c r="C6" s="33"/>
      <c r="D6" s="34"/>
      <c r="E6" s="35"/>
      <c r="F6" s="36"/>
      <c r="G6" s="37"/>
      <c r="H6" s="37"/>
      <c r="I6" s="4" t="str">
        <f ca="1">IFERROR(OFFSET(TableRisk[[#Headers],[RIO Level]],MATCH($R6,TableRisk[FROM],1),0),"")</f>
        <v/>
      </c>
      <c r="J6" s="46"/>
      <c r="K6" s="35"/>
      <c r="L6" s="36"/>
      <c r="M6" s="47"/>
      <c r="N6" s="35"/>
      <c r="O6" s="136"/>
      <c r="P6" s="137" t="str">
        <f t="shared" ca="1" si="0"/>
        <v/>
      </c>
      <c r="Q6" s="138" t="str">
        <f t="shared" si="1"/>
        <v/>
      </c>
      <c r="R6" s="139" t="str">
        <f t="shared" si="2"/>
        <v/>
      </c>
      <c r="S6" s="137" t="b">
        <f t="shared" si="3"/>
        <v>0</v>
      </c>
    </row>
    <row r="7" spans="1:23" ht="19" x14ac:dyDescent="0.2">
      <c r="A7" s="32"/>
      <c r="B7" s="33"/>
      <c r="C7" s="33"/>
      <c r="D7" s="34"/>
      <c r="E7" s="35"/>
      <c r="F7" s="36"/>
      <c r="G7" s="37"/>
      <c r="H7" s="37"/>
      <c r="I7" s="4" t="str">
        <f ca="1">IFERROR(OFFSET(TableRisk[[#Headers],[RIO Level]],MATCH($R7,TableRisk[FROM],1),0),"")</f>
        <v/>
      </c>
      <c r="J7" s="46"/>
      <c r="K7" s="35"/>
      <c r="L7" s="36"/>
      <c r="M7" s="47"/>
      <c r="N7" s="35"/>
      <c r="O7" s="136"/>
      <c r="P7" s="137" t="str">
        <f t="shared" ca="1" si="0"/>
        <v/>
      </c>
      <c r="Q7" s="138" t="str">
        <f t="shared" si="1"/>
        <v/>
      </c>
      <c r="R7" s="139" t="str">
        <f t="shared" si="2"/>
        <v/>
      </c>
      <c r="S7" s="137" t="b">
        <f t="shared" si="3"/>
        <v>0</v>
      </c>
    </row>
    <row r="8" spans="1:23" ht="19" x14ac:dyDescent="0.2">
      <c r="A8" s="32"/>
      <c r="B8" s="33"/>
      <c r="C8" s="33"/>
      <c r="D8" s="34"/>
      <c r="E8" s="35"/>
      <c r="F8" s="36"/>
      <c r="G8" s="37"/>
      <c r="H8" s="37"/>
      <c r="I8" s="4" t="str">
        <f ca="1">IFERROR(OFFSET(TableRisk[[#Headers],[RIO Level]],MATCH($R8,TableRisk[FROM],1),0),"")</f>
        <v/>
      </c>
      <c r="J8" s="46"/>
      <c r="K8" s="35"/>
      <c r="L8" s="36"/>
      <c r="M8" s="47"/>
      <c r="N8" s="35"/>
      <c r="O8" s="136"/>
      <c r="P8" s="137" t="str">
        <f t="shared" ca="1" si="0"/>
        <v/>
      </c>
      <c r="Q8" s="138" t="str">
        <f t="shared" si="1"/>
        <v/>
      </c>
      <c r="R8" s="139" t="str">
        <f t="shared" si="2"/>
        <v/>
      </c>
      <c r="S8" s="137" t="b">
        <f t="shared" si="3"/>
        <v>0</v>
      </c>
    </row>
    <row r="9" spans="1:23" ht="19" x14ac:dyDescent="0.2">
      <c r="A9" s="32"/>
      <c r="B9" s="33"/>
      <c r="C9" s="33"/>
      <c r="D9" s="34"/>
      <c r="E9" s="35"/>
      <c r="F9" s="36"/>
      <c r="G9" s="37"/>
      <c r="H9" s="37"/>
      <c r="I9" s="4" t="str">
        <f ca="1">IFERROR(OFFSET(TableRisk[[#Headers],[RIO Level]],MATCH($R9,TableRisk[FROM],1),0),"")</f>
        <v/>
      </c>
      <c r="J9" s="46"/>
      <c r="K9" s="35"/>
      <c r="L9" s="36"/>
      <c r="M9" s="47"/>
      <c r="N9" s="35"/>
      <c r="O9" s="136"/>
      <c r="P9" s="137" t="str">
        <f t="shared" ca="1" si="0"/>
        <v/>
      </c>
      <c r="Q9" s="138" t="str">
        <f t="shared" si="1"/>
        <v/>
      </c>
      <c r="R9" s="139" t="str">
        <f t="shared" si="2"/>
        <v/>
      </c>
      <c r="S9" s="137" t="b">
        <f t="shared" si="3"/>
        <v>0</v>
      </c>
    </row>
    <row r="10" spans="1:23" ht="19" x14ac:dyDescent="0.2">
      <c r="A10" s="32"/>
      <c r="B10" s="33"/>
      <c r="C10" s="33"/>
      <c r="D10" s="34"/>
      <c r="E10" s="35"/>
      <c r="F10" s="36"/>
      <c r="G10" s="37"/>
      <c r="H10" s="37"/>
      <c r="I10" s="4" t="str">
        <f ca="1">IFERROR(OFFSET(TableRisk[[#Headers],[RIO Level]],MATCH($R10,TableRisk[FROM],1),0),"")</f>
        <v/>
      </c>
      <c r="J10" s="46"/>
      <c r="K10" s="35"/>
      <c r="L10" s="36"/>
      <c r="M10" s="47"/>
      <c r="N10" s="35"/>
      <c r="O10" s="136"/>
      <c r="P10" s="137" t="str">
        <f t="shared" ca="1" si="0"/>
        <v/>
      </c>
      <c r="Q10" s="138" t="str">
        <f t="shared" si="1"/>
        <v/>
      </c>
      <c r="R10" s="139" t="str">
        <f t="shared" si="2"/>
        <v/>
      </c>
      <c r="S10" s="137" t="b">
        <f t="shared" si="3"/>
        <v>0</v>
      </c>
    </row>
    <row r="11" spans="1:23" ht="19" x14ac:dyDescent="0.2">
      <c r="A11" s="32"/>
      <c r="B11" s="33"/>
      <c r="C11" s="33"/>
      <c r="D11" s="34"/>
      <c r="E11" s="35"/>
      <c r="F11" s="36"/>
      <c r="G11" s="37"/>
      <c r="H11" s="37"/>
      <c r="I11" s="4" t="str">
        <f ca="1">IFERROR(OFFSET(TableRisk[[#Headers],[RIO Level]],MATCH($R11,TableRisk[FROM],1),0),"")</f>
        <v/>
      </c>
      <c r="J11" s="46"/>
      <c r="K11" s="35"/>
      <c r="L11" s="36"/>
      <c r="M11" s="47"/>
      <c r="N11" s="35"/>
      <c r="O11" s="136"/>
      <c r="P11" s="137" t="str">
        <f t="shared" ca="1" si="0"/>
        <v/>
      </c>
      <c r="Q11" s="138" t="str">
        <f t="shared" si="1"/>
        <v/>
      </c>
      <c r="R11" s="139" t="str">
        <f t="shared" si="2"/>
        <v/>
      </c>
      <c r="S11" s="137" t="b">
        <f t="shared" si="3"/>
        <v>0</v>
      </c>
    </row>
    <row r="12" spans="1:23" ht="19" x14ac:dyDescent="0.2">
      <c r="A12" s="32"/>
      <c r="B12" s="33"/>
      <c r="C12" s="33"/>
      <c r="D12" s="34"/>
      <c r="E12" s="35"/>
      <c r="F12" s="36"/>
      <c r="G12" s="37"/>
      <c r="H12" s="37"/>
      <c r="I12" s="4" t="str">
        <f ca="1">IFERROR(OFFSET(TableRisk[[#Headers],[RIO Level]],MATCH($R12,TableRisk[FROM],1),0),"")</f>
        <v/>
      </c>
      <c r="J12" s="46"/>
      <c r="K12" s="35"/>
      <c r="L12" s="36"/>
      <c r="M12" s="47"/>
      <c r="N12" s="35"/>
      <c r="O12" s="136"/>
      <c r="P12" s="137" t="str">
        <f t="shared" ca="1" si="0"/>
        <v/>
      </c>
      <c r="Q12" s="138" t="str">
        <f t="shared" si="1"/>
        <v/>
      </c>
      <c r="R12" s="139" t="str">
        <f t="shared" si="2"/>
        <v/>
      </c>
      <c r="S12" s="137" t="b">
        <f t="shared" si="3"/>
        <v>0</v>
      </c>
    </row>
    <row r="13" spans="1:23" ht="19" x14ac:dyDescent="0.2">
      <c r="A13" s="32"/>
      <c r="B13" s="33"/>
      <c r="C13" s="33"/>
      <c r="D13" s="34"/>
      <c r="E13" s="35"/>
      <c r="F13" s="36"/>
      <c r="G13" s="37"/>
      <c r="H13" s="37"/>
      <c r="I13" s="4" t="str">
        <f ca="1">IFERROR(OFFSET(TableRisk[[#Headers],[RIO Level]],MATCH($R13,TableRisk[FROM],1),0),"")</f>
        <v/>
      </c>
      <c r="J13" s="46"/>
      <c r="K13" s="35"/>
      <c r="L13" s="36"/>
      <c r="M13" s="47"/>
      <c r="N13" s="35"/>
      <c r="O13" s="136"/>
      <c r="P13" s="137" t="str">
        <f t="shared" ca="1" si="0"/>
        <v/>
      </c>
      <c r="Q13" s="138" t="str">
        <f t="shared" si="1"/>
        <v/>
      </c>
      <c r="R13" s="139" t="str">
        <f t="shared" si="2"/>
        <v/>
      </c>
      <c r="S13" s="137" t="b">
        <f t="shared" si="3"/>
        <v>0</v>
      </c>
    </row>
    <row r="14" spans="1:23" ht="19" x14ac:dyDescent="0.2">
      <c r="A14" s="32"/>
      <c r="B14" s="33"/>
      <c r="C14" s="33"/>
      <c r="D14" s="34"/>
      <c r="E14" s="35"/>
      <c r="F14" s="36"/>
      <c r="G14" s="37"/>
      <c r="H14" s="37"/>
      <c r="I14" s="4" t="str">
        <f ca="1">IFERROR(OFFSET(TableRisk[[#Headers],[RIO Level]],MATCH($R14,TableRisk[FROM],1),0),"")</f>
        <v/>
      </c>
      <c r="J14" s="46"/>
      <c r="K14" s="35"/>
      <c r="L14" s="36"/>
      <c r="M14" s="47"/>
      <c r="N14" s="35"/>
      <c r="O14" s="136"/>
      <c r="P14" s="137" t="str">
        <f t="shared" ca="1" si="0"/>
        <v/>
      </c>
      <c r="Q14" s="138" t="str">
        <f t="shared" si="1"/>
        <v/>
      </c>
      <c r="R14" s="139" t="str">
        <f t="shared" si="2"/>
        <v/>
      </c>
      <c r="S14" s="137" t="b">
        <f t="shared" si="3"/>
        <v>0</v>
      </c>
    </row>
    <row r="15" spans="1:23" ht="19" x14ac:dyDescent="0.2">
      <c r="A15" s="32"/>
      <c r="B15" s="33"/>
      <c r="C15" s="33"/>
      <c r="D15" s="34"/>
      <c r="E15" s="35"/>
      <c r="F15" s="36"/>
      <c r="G15" s="37"/>
      <c r="H15" s="37"/>
      <c r="I15" s="4" t="str">
        <f ca="1">IFERROR(OFFSET(TableRisk[[#Headers],[RIO Level]],MATCH($R15,TableRisk[FROM],1),0),"")</f>
        <v/>
      </c>
      <c r="J15" s="46"/>
      <c r="K15" s="35"/>
      <c r="L15" s="36"/>
      <c r="M15" s="47"/>
      <c r="N15" s="35"/>
      <c r="O15" s="136"/>
      <c r="P15" s="137" t="str">
        <f t="shared" ca="1" si="0"/>
        <v/>
      </c>
      <c r="Q15" s="138" t="str">
        <f t="shared" si="1"/>
        <v/>
      </c>
      <c r="R15" s="139" t="str">
        <f t="shared" si="2"/>
        <v/>
      </c>
      <c r="S15" s="137" t="b">
        <f t="shared" si="3"/>
        <v>0</v>
      </c>
    </row>
    <row r="16" spans="1:23" ht="19" x14ac:dyDescent="0.2">
      <c r="A16" s="32"/>
      <c r="B16" s="33"/>
      <c r="C16" s="33"/>
      <c r="D16" s="34"/>
      <c r="E16" s="35"/>
      <c r="F16" s="36"/>
      <c r="G16" s="37"/>
      <c r="H16" s="37"/>
      <c r="I16" s="4" t="str">
        <f ca="1">IFERROR(OFFSET(TableRisk[[#Headers],[RIO Level]],MATCH($R16,TableRisk[FROM],1),0),"")</f>
        <v/>
      </c>
      <c r="J16" s="46"/>
      <c r="K16" s="35"/>
      <c r="L16" s="36"/>
      <c r="M16" s="47"/>
      <c r="N16" s="35"/>
      <c r="O16" s="136"/>
      <c r="P16" s="137" t="str">
        <f t="shared" ca="1" si="0"/>
        <v/>
      </c>
      <c r="Q16" s="138" t="str">
        <f t="shared" si="1"/>
        <v/>
      </c>
      <c r="R16" s="139" t="str">
        <f t="shared" si="2"/>
        <v/>
      </c>
      <c r="S16" s="137" t="b">
        <f t="shared" si="3"/>
        <v>0</v>
      </c>
    </row>
    <row r="17" spans="1:19" ht="19" x14ac:dyDescent="0.2">
      <c r="A17" s="32"/>
      <c r="B17" s="33"/>
      <c r="C17" s="33"/>
      <c r="D17" s="34"/>
      <c r="E17" s="35"/>
      <c r="F17" s="36"/>
      <c r="G17" s="37"/>
      <c r="H17" s="37"/>
      <c r="I17" s="4" t="str">
        <f ca="1">IFERROR(OFFSET(TableRisk[[#Headers],[RIO Level]],MATCH($R17,TableRisk[FROM],1),0),"")</f>
        <v/>
      </c>
      <c r="J17" s="46"/>
      <c r="K17" s="35"/>
      <c r="L17" s="36"/>
      <c r="M17" s="47"/>
      <c r="N17" s="35"/>
      <c r="O17" s="136"/>
      <c r="P17" s="137" t="str">
        <f t="shared" ca="1" si="0"/>
        <v/>
      </c>
      <c r="Q17" s="138" t="str">
        <f t="shared" si="1"/>
        <v/>
      </c>
      <c r="R17" s="139" t="str">
        <f t="shared" si="2"/>
        <v/>
      </c>
      <c r="S17" s="137" t="b">
        <f t="shared" si="3"/>
        <v>0</v>
      </c>
    </row>
    <row r="18" spans="1:19" ht="19" x14ac:dyDescent="0.2">
      <c r="A18" s="32"/>
      <c r="B18" s="33"/>
      <c r="C18" s="33"/>
      <c r="D18" s="34"/>
      <c r="E18" s="35"/>
      <c r="F18" s="36"/>
      <c r="G18" s="37"/>
      <c r="H18" s="37"/>
      <c r="I18" s="4" t="str">
        <f ca="1">IFERROR(OFFSET(TableRisk[[#Headers],[RIO Level]],MATCH($R18,TableRisk[FROM],1),0),"")</f>
        <v/>
      </c>
      <c r="J18" s="48"/>
      <c r="K18" s="35"/>
      <c r="L18" s="36"/>
      <c r="M18" s="47"/>
      <c r="N18" s="35"/>
      <c r="O18" s="136"/>
      <c r="P18" s="137" t="str">
        <f t="shared" ca="1" si="0"/>
        <v/>
      </c>
      <c r="Q18" s="138" t="str">
        <f t="shared" si="1"/>
        <v/>
      </c>
      <c r="R18" s="139" t="str">
        <f t="shared" si="2"/>
        <v/>
      </c>
      <c r="S18" s="137" t="b">
        <f t="shared" si="3"/>
        <v>0</v>
      </c>
    </row>
    <row r="19" spans="1:19" ht="19" x14ac:dyDescent="0.2">
      <c r="A19" s="32"/>
      <c r="B19" s="33"/>
      <c r="C19" s="33"/>
      <c r="D19" s="34"/>
      <c r="E19" s="35"/>
      <c r="F19" s="36"/>
      <c r="G19" s="37"/>
      <c r="H19" s="37"/>
      <c r="I19" s="4" t="str">
        <f ca="1">IFERROR(OFFSET(TableRisk[[#Headers],[RIO Level]],MATCH($R19,TableRisk[FROM],1),0),"")</f>
        <v/>
      </c>
      <c r="J19" s="48"/>
      <c r="K19" s="35"/>
      <c r="L19" s="36"/>
      <c r="M19" s="47"/>
      <c r="N19" s="35"/>
      <c r="O19" s="136"/>
      <c r="P19" s="137" t="str">
        <f t="shared" ca="1" si="0"/>
        <v/>
      </c>
      <c r="Q19" s="138" t="str">
        <f t="shared" si="1"/>
        <v/>
      </c>
      <c r="R19" s="139" t="str">
        <f t="shared" si="2"/>
        <v/>
      </c>
      <c r="S19" s="137" t="b">
        <f t="shared" si="3"/>
        <v>0</v>
      </c>
    </row>
    <row r="20" spans="1:19" ht="19" x14ac:dyDescent="0.2">
      <c r="A20" s="32"/>
      <c r="B20" s="33"/>
      <c r="C20" s="33"/>
      <c r="D20" s="34"/>
      <c r="E20" s="35"/>
      <c r="F20" s="36"/>
      <c r="G20" s="37"/>
      <c r="H20" s="37"/>
      <c r="I20" s="4" t="str">
        <f ca="1">IFERROR(OFFSET(TableRisk[[#Headers],[RIO Level]],MATCH($R20,TableRisk[FROM],1),0),"")</f>
        <v/>
      </c>
      <c r="J20" s="48"/>
      <c r="K20" s="35"/>
      <c r="L20" s="36"/>
      <c r="M20" s="47"/>
      <c r="N20" s="35"/>
      <c r="O20" s="136"/>
      <c r="P20" s="137" t="str">
        <f t="shared" ca="1" si="0"/>
        <v/>
      </c>
      <c r="Q20" s="138" t="str">
        <f t="shared" si="1"/>
        <v/>
      </c>
      <c r="R20" s="139" t="str">
        <f t="shared" si="2"/>
        <v/>
      </c>
      <c r="S20" s="137" t="b">
        <f t="shared" si="3"/>
        <v>0</v>
      </c>
    </row>
    <row r="21" spans="1:19" ht="19" x14ac:dyDescent="0.2">
      <c r="A21" s="32"/>
      <c r="B21" s="33"/>
      <c r="C21" s="33"/>
      <c r="D21" s="34"/>
      <c r="E21" s="35"/>
      <c r="F21" s="36"/>
      <c r="G21" s="37"/>
      <c r="H21" s="37"/>
      <c r="I21" s="4" t="str">
        <f ca="1">IFERROR(OFFSET(TableRisk[[#Headers],[RIO Level]],MATCH($R21,TableRisk[FROM],1),0),"")</f>
        <v/>
      </c>
      <c r="J21" s="48"/>
      <c r="K21" s="35"/>
      <c r="L21" s="36"/>
      <c r="M21" s="47"/>
      <c r="N21" s="35"/>
      <c r="O21" s="136"/>
      <c r="P21" s="137" t="str">
        <f t="shared" ca="1" si="0"/>
        <v/>
      </c>
      <c r="Q21" s="138" t="str">
        <f t="shared" si="1"/>
        <v/>
      </c>
      <c r="R21" s="139" t="str">
        <f t="shared" si="2"/>
        <v/>
      </c>
      <c r="S21" s="137" t="b">
        <f t="shared" si="3"/>
        <v>0</v>
      </c>
    </row>
    <row r="22" spans="1:19" ht="19" x14ac:dyDescent="0.2">
      <c r="A22" s="32"/>
      <c r="B22" s="33"/>
      <c r="C22" s="33"/>
      <c r="D22" s="34"/>
      <c r="E22" s="35"/>
      <c r="F22" s="36"/>
      <c r="G22" s="37"/>
      <c r="H22" s="37"/>
      <c r="I22" s="4" t="str">
        <f ca="1">IFERROR(OFFSET(TableRisk[[#Headers],[RIO Level]],MATCH($R22,TableRisk[FROM],1),0),"")</f>
        <v/>
      </c>
      <c r="J22" s="46"/>
      <c r="K22" s="35"/>
      <c r="L22" s="36"/>
      <c r="M22" s="47"/>
      <c r="N22" s="35"/>
      <c r="O22" s="136"/>
      <c r="P22" s="137" t="str">
        <f t="shared" ca="1" si="0"/>
        <v/>
      </c>
      <c r="Q22" s="138" t="str">
        <f t="shared" si="1"/>
        <v/>
      </c>
      <c r="R22" s="139" t="str">
        <f t="shared" si="2"/>
        <v/>
      </c>
      <c r="S22" s="137" t="b">
        <f t="shared" si="3"/>
        <v>0</v>
      </c>
    </row>
    <row r="23" spans="1:19" ht="19" x14ac:dyDescent="0.2">
      <c r="A23" s="32"/>
      <c r="B23" s="33"/>
      <c r="C23" s="33"/>
      <c r="D23" s="34"/>
      <c r="E23" s="35"/>
      <c r="F23" s="36"/>
      <c r="G23" s="37"/>
      <c r="H23" s="37"/>
      <c r="I23" s="4" t="str">
        <f ca="1">IFERROR(OFFSET(TableRisk[[#Headers],[RIO Level]],MATCH($R23,TableRisk[FROM],1),0),"")</f>
        <v/>
      </c>
      <c r="J23" s="48"/>
      <c r="K23" s="35"/>
      <c r="L23" s="36"/>
      <c r="M23" s="47"/>
      <c r="N23" s="35"/>
      <c r="O23" s="136"/>
      <c r="P23" s="137" t="str">
        <f t="shared" ca="1" si="0"/>
        <v/>
      </c>
      <c r="Q23" s="138" t="str">
        <f t="shared" si="1"/>
        <v/>
      </c>
      <c r="R23" s="139" t="str">
        <f t="shared" si="2"/>
        <v/>
      </c>
      <c r="S23" s="137" t="b">
        <f t="shared" si="3"/>
        <v>0</v>
      </c>
    </row>
    <row r="24" spans="1:19" ht="19" x14ac:dyDescent="0.2">
      <c r="A24" s="32"/>
      <c r="B24" s="33"/>
      <c r="C24" s="33"/>
      <c r="D24" s="34"/>
      <c r="E24" s="35"/>
      <c r="F24" s="36"/>
      <c r="G24" s="37"/>
      <c r="H24" s="37"/>
      <c r="I24" s="4" t="str">
        <f ca="1">IFERROR(OFFSET(TableRisk[[#Headers],[RIO Level]],MATCH($R24,TableRisk[FROM],1),0),"")</f>
        <v/>
      </c>
      <c r="J24" s="46"/>
      <c r="K24" s="35"/>
      <c r="L24" s="36"/>
      <c r="M24" s="47"/>
      <c r="N24" s="35"/>
      <c r="O24" s="136"/>
      <c r="P24" s="137" t="str">
        <f t="shared" ca="1" si="0"/>
        <v/>
      </c>
      <c r="Q24" s="138" t="str">
        <f t="shared" si="1"/>
        <v/>
      </c>
      <c r="R24" s="139" t="str">
        <f t="shared" si="2"/>
        <v/>
      </c>
      <c r="S24" s="137" t="b">
        <f t="shared" si="3"/>
        <v>0</v>
      </c>
    </row>
    <row r="25" spans="1:19" ht="19" x14ac:dyDescent="0.2">
      <c r="A25" s="32"/>
      <c r="B25" s="33"/>
      <c r="C25" s="33"/>
      <c r="D25" s="34"/>
      <c r="E25" s="35"/>
      <c r="F25" s="36"/>
      <c r="G25" s="37"/>
      <c r="H25" s="37"/>
      <c r="I25" s="4" t="str">
        <f ca="1">IFERROR(OFFSET(TableRisk[[#Headers],[RIO Level]],MATCH($R25,TableRisk[FROM],1),0),"")</f>
        <v/>
      </c>
      <c r="J25" s="46"/>
      <c r="K25" s="35"/>
      <c r="L25" s="36"/>
      <c r="M25" s="47"/>
      <c r="N25" s="35"/>
      <c r="O25" s="136"/>
      <c r="P25" s="137" t="str">
        <f t="shared" ca="1" si="0"/>
        <v/>
      </c>
      <c r="Q25" s="138" t="str">
        <f t="shared" si="1"/>
        <v/>
      </c>
      <c r="R25" s="139" t="str">
        <f t="shared" si="2"/>
        <v/>
      </c>
      <c r="S25" s="137" t="b">
        <f t="shared" si="3"/>
        <v>0</v>
      </c>
    </row>
    <row r="26" spans="1:19" ht="19" x14ac:dyDescent="0.2">
      <c r="A26" s="32"/>
      <c r="B26" s="33"/>
      <c r="C26" s="33"/>
      <c r="D26" s="34"/>
      <c r="E26" s="35"/>
      <c r="F26" s="36"/>
      <c r="G26" s="37"/>
      <c r="H26" s="37"/>
      <c r="I26" s="4" t="str">
        <f ca="1">IFERROR(OFFSET(TableRisk[[#Headers],[RIO Level]],MATCH($R26,TableRisk[FROM],1),0),"")</f>
        <v/>
      </c>
      <c r="J26" s="46"/>
      <c r="K26" s="35"/>
      <c r="L26" s="36"/>
      <c r="M26" s="47"/>
      <c r="N26" s="35"/>
      <c r="O26" s="136"/>
      <c r="P26" s="137" t="str">
        <f t="shared" ca="1" si="0"/>
        <v/>
      </c>
      <c r="Q26" s="138" t="str">
        <f t="shared" si="1"/>
        <v/>
      </c>
      <c r="R26" s="139" t="str">
        <f t="shared" si="2"/>
        <v/>
      </c>
      <c r="S26" s="137" t="b">
        <f t="shared" si="3"/>
        <v>0</v>
      </c>
    </row>
    <row r="27" spans="1:19" ht="19" x14ac:dyDescent="0.2">
      <c r="A27" s="32"/>
      <c r="B27" s="33"/>
      <c r="C27" s="33"/>
      <c r="D27" s="34"/>
      <c r="E27" s="35"/>
      <c r="F27" s="36"/>
      <c r="G27" s="37"/>
      <c r="H27" s="37"/>
      <c r="I27" s="4" t="str">
        <f ca="1">IFERROR(OFFSET(TableRisk[[#Headers],[RIO Level]],MATCH($R27,TableRisk[FROM],1),0),"")</f>
        <v/>
      </c>
      <c r="J27" s="48"/>
      <c r="K27" s="35"/>
      <c r="L27" s="36"/>
      <c r="M27" s="47"/>
      <c r="N27" s="35"/>
      <c r="O27" s="136"/>
      <c r="P27" s="137" t="str">
        <f t="shared" ca="1" si="0"/>
        <v/>
      </c>
      <c r="Q27" s="138" t="str">
        <f t="shared" si="1"/>
        <v/>
      </c>
      <c r="R27" s="139" t="str">
        <f t="shared" si="2"/>
        <v/>
      </c>
      <c r="S27" s="137" t="b">
        <f t="shared" si="3"/>
        <v>0</v>
      </c>
    </row>
    <row r="28" spans="1:19" ht="19" x14ac:dyDescent="0.2">
      <c r="A28" s="32"/>
      <c r="B28" s="33"/>
      <c r="C28" s="33"/>
      <c r="D28" s="34"/>
      <c r="E28" s="35"/>
      <c r="F28" s="36"/>
      <c r="G28" s="37"/>
      <c r="H28" s="37"/>
      <c r="I28" s="4" t="str">
        <f ca="1">IFERROR(OFFSET(TableRisk[[#Headers],[RIO Level]],MATCH($R28,TableRisk[FROM],1),0),"")</f>
        <v/>
      </c>
      <c r="J28" s="46"/>
      <c r="K28" s="35"/>
      <c r="L28" s="36"/>
      <c r="M28" s="47"/>
      <c r="N28" s="35"/>
      <c r="O28" s="136"/>
      <c r="P28" s="137" t="str">
        <f t="shared" ca="1" si="0"/>
        <v/>
      </c>
      <c r="Q28" s="138" t="str">
        <f t="shared" si="1"/>
        <v/>
      </c>
      <c r="R28" s="139" t="str">
        <f t="shared" si="2"/>
        <v/>
      </c>
      <c r="S28" s="137" t="b">
        <f t="shared" si="3"/>
        <v>0</v>
      </c>
    </row>
    <row r="29" spans="1:19" ht="19" x14ac:dyDescent="0.2">
      <c r="A29" s="32"/>
      <c r="B29" s="33"/>
      <c r="C29" s="33"/>
      <c r="D29" s="34"/>
      <c r="E29" s="35"/>
      <c r="F29" s="36"/>
      <c r="G29" s="37"/>
      <c r="H29" s="37"/>
      <c r="I29" s="4" t="str">
        <f ca="1">IFERROR(OFFSET(TableRisk[[#Headers],[RIO Level]],MATCH($R29,TableRisk[FROM],1),0),"")</f>
        <v/>
      </c>
      <c r="J29" s="48"/>
      <c r="K29" s="35"/>
      <c r="L29" s="36"/>
      <c r="M29" s="47"/>
      <c r="N29" s="35"/>
      <c r="O29" s="136"/>
      <c r="P29" s="137" t="str">
        <f t="shared" ca="1" si="0"/>
        <v/>
      </c>
      <c r="Q29" s="138" t="str">
        <f t="shared" si="1"/>
        <v/>
      </c>
      <c r="R29" s="139" t="str">
        <f t="shared" si="2"/>
        <v/>
      </c>
      <c r="S29" s="137" t="b">
        <f t="shared" si="3"/>
        <v>0</v>
      </c>
    </row>
    <row r="30" spans="1:19" ht="19" x14ac:dyDescent="0.2">
      <c r="A30" s="32"/>
      <c r="B30" s="33"/>
      <c r="C30" s="33"/>
      <c r="D30" s="34"/>
      <c r="E30" s="35"/>
      <c r="F30" s="36"/>
      <c r="G30" s="37"/>
      <c r="H30" s="37"/>
      <c r="I30" s="4" t="str">
        <f ca="1">IFERROR(OFFSET(TableRisk[[#Headers],[RIO Level]],MATCH($R30,TableRisk[FROM],1),0),"")</f>
        <v/>
      </c>
      <c r="J30" s="46"/>
      <c r="K30" s="35"/>
      <c r="L30" s="36"/>
      <c r="M30" s="47"/>
      <c r="N30" s="35"/>
      <c r="O30" s="136"/>
      <c r="P30" s="137" t="str">
        <f t="shared" ca="1" si="0"/>
        <v/>
      </c>
      <c r="Q30" s="138" t="str">
        <f t="shared" si="1"/>
        <v/>
      </c>
      <c r="R30" s="139" t="str">
        <f t="shared" si="2"/>
        <v/>
      </c>
      <c r="S30" s="137" t="b">
        <f t="shared" si="3"/>
        <v>0</v>
      </c>
    </row>
    <row r="31" spans="1:19" ht="19" x14ac:dyDescent="0.2">
      <c r="A31" s="32"/>
      <c r="B31" s="33"/>
      <c r="C31" s="33"/>
      <c r="D31" s="34"/>
      <c r="E31" s="35"/>
      <c r="F31" s="36"/>
      <c r="G31" s="37"/>
      <c r="H31" s="37"/>
      <c r="I31" s="4" t="str">
        <f ca="1">IFERROR(OFFSET(TableRisk[[#Headers],[RIO Level]],MATCH($R31,TableRisk[FROM],1),0),"")</f>
        <v/>
      </c>
      <c r="J31" s="46"/>
      <c r="K31" s="35"/>
      <c r="L31" s="36"/>
      <c r="M31" s="47"/>
      <c r="N31" s="35"/>
      <c r="O31" s="136"/>
      <c r="P31" s="137" t="str">
        <f t="shared" ca="1" si="0"/>
        <v/>
      </c>
      <c r="Q31" s="138" t="str">
        <f t="shared" si="1"/>
        <v/>
      </c>
      <c r="R31" s="139" t="str">
        <f t="shared" si="2"/>
        <v/>
      </c>
      <c r="S31" s="137" t="b">
        <f t="shared" si="3"/>
        <v>0</v>
      </c>
    </row>
    <row r="32" spans="1:19" ht="19" x14ac:dyDescent="0.2">
      <c r="A32" s="32"/>
      <c r="B32" s="33"/>
      <c r="C32" s="33"/>
      <c r="D32" s="34"/>
      <c r="E32" s="35"/>
      <c r="F32" s="36"/>
      <c r="G32" s="37"/>
      <c r="H32" s="37"/>
      <c r="I32" s="4" t="str">
        <f ca="1">IFERROR(OFFSET(TableRisk[[#Headers],[RIO Level]],MATCH($R32,TableRisk[FROM],1),0),"")</f>
        <v/>
      </c>
      <c r="J32" s="46"/>
      <c r="K32" s="35"/>
      <c r="L32" s="36"/>
      <c r="M32" s="47"/>
      <c r="N32" s="35"/>
      <c r="O32" s="136"/>
      <c r="P32" s="137" t="str">
        <f t="shared" ca="1" si="0"/>
        <v/>
      </c>
      <c r="Q32" s="138" t="str">
        <f t="shared" si="1"/>
        <v/>
      </c>
      <c r="R32" s="139" t="str">
        <f t="shared" si="2"/>
        <v/>
      </c>
      <c r="S32" s="137" t="b">
        <f t="shared" si="3"/>
        <v>0</v>
      </c>
    </row>
    <row r="33" spans="1:19" s="6" customFormat="1" ht="19" x14ac:dyDescent="0.2">
      <c r="A33" s="38"/>
      <c r="B33" s="39"/>
      <c r="C33" s="39"/>
      <c r="D33" s="40"/>
      <c r="E33" s="41"/>
      <c r="F33" s="42"/>
      <c r="G33" s="37"/>
      <c r="H33" s="37"/>
      <c r="I33" s="4" t="str">
        <f ca="1">IFERROR(OFFSET(TableRisk[[#Headers],[RIO Level]],MATCH($R33,TableRisk[FROM],1),0),"")</f>
        <v/>
      </c>
      <c r="J33" s="49"/>
      <c r="K33" s="41"/>
      <c r="L33" s="42"/>
      <c r="M33" s="41"/>
      <c r="N33" s="41"/>
      <c r="O33" s="136"/>
      <c r="P33" s="137" t="str">
        <f t="shared" ca="1" si="0"/>
        <v/>
      </c>
      <c r="Q33" s="138" t="str">
        <f t="shared" si="1"/>
        <v/>
      </c>
      <c r="R33" s="139" t="str">
        <f t="shared" si="2"/>
        <v/>
      </c>
      <c r="S33" s="137" t="b">
        <f t="shared" si="3"/>
        <v>0</v>
      </c>
    </row>
    <row r="34" spans="1:19" ht="19" x14ac:dyDescent="0.2">
      <c r="A34" s="32"/>
      <c r="B34" s="33"/>
      <c r="C34" s="33"/>
      <c r="D34" s="34"/>
      <c r="E34" s="35"/>
      <c r="F34" s="36"/>
      <c r="G34" s="37"/>
      <c r="H34" s="37"/>
      <c r="I34" s="4" t="str">
        <f ca="1">IFERROR(OFFSET(TableRisk[[#Headers],[RIO Level]],MATCH($R34,TableRisk[FROM],1),0),"")</f>
        <v/>
      </c>
      <c r="J34" s="46"/>
      <c r="K34" s="35"/>
      <c r="L34" s="36"/>
      <c r="M34" s="47"/>
      <c r="N34" s="35"/>
      <c r="O34" s="136"/>
      <c r="P34" s="137" t="str">
        <f t="shared" ca="1" si="0"/>
        <v/>
      </c>
      <c r="Q34" s="138" t="str">
        <f t="shared" ref="Q34:Q65" si="4">IF(J34="","",EOMONTH(J34,0))</f>
        <v/>
      </c>
      <c r="R34" s="139" t="str">
        <f t="shared" ref="R34:R65" si="5">IF(AND(G34&lt;&gt;"",H34&lt;&gt;""),G34*H34,"")</f>
        <v/>
      </c>
      <c r="S34" s="137" t="b">
        <f t="shared" ref="S34:S65" si="6">B34&lt;&gt;""</f>
        <v>0</v>
      </c>
    </row>
    <row r="35" spans="1:19" ht="19" x14ac:dyDescent="0.2">
      <c r="A35" s="32"/>
      <c r="B35" s="33"/>
      <c r="C35" s="33"/>
      <c r="D35" s="34"/>
      <c r="E35" s="35"/>
      <c r="F35" s="36"/>
      <c r="G35" s="37"/>
      <c r="H35" s="37"/>
      <c r="I35" s="4" t="str">
        <f ca="1">IFERROR(OFFSET(TableRisk[[#Headers],[RIO Level]],MATCH($R35,TableRisk[FROM],1),0),"")</f>
        <v/>
      </c>
      <c r="J35" s="46"/>
      <c r="K35" s="35"/>
      <c r="L35" s="36"/>
      <c r="M35" s="47"/>
      <c r="N35" s="35"/>
      <c r="O35" s="136"/>
      <c r="P35" s="137" t="str">
        <f t="shared" ca="1" si="0"/>
        <v/>
      </c>
      <c r="Q35" s="138" t="str">
        <f t="shared" si="4"/>
        <v/>
      </c>
      <c r="R35" s="139" t="str">
        <f t="shared" si="5"/>
        <v/>
      </c>
      <c r="S35" s="137" t="b">
        <f t="shared" si="6"/>
        <v>0</v>
      </c>
    </row>
    <row r="36" spans="1:19" s="6" customFormat="1" ht="19" x14ac:dyDescent="0.2">
      <c r="A36" s="43"/>
      <c r="B36" s="33"/>
      <c r="C36" s="33"/>
      <c r="D36" s="44"/>
      <c r="E36" s="35"/>
      <c r="F36" s="36"/>
      <c r="G36" s="37"/>
      <c r="H36" s="37"/>
      <c r="I36" s="4" t="str">
        <f ca="1">IFERROR(OFFSET(TableRisk[[#Headers],[RIO Level]],MATCH($R36,TableRisk[FROM],1),0),"")</f>
        <v/>
      </c>
      <c r="J36" s="48"/>
      <c r="K36" s="35"/>
      <c r="L36" s="36"/>
      <c r="M36" s="35"/>
      <c r="N36" s="35"/>
      <c r="O36" s="136"/>
      <c r="P36" s="137" t="str">
        <f t="shared" ca="1" si="0"/>
        <v/>
      </c>
      <c r="Q36" s="138" t="str">
        <f t="shared" si="4"/>
        <v/>
      </c>
      <c r="R36" s="139" t="str">
        <f t="shared" si="5"/>
        <v/>
      </c>
      <c r="S36" s="137" t="b">
        <f t="shared" si="6"/>
        <v>0</v>
      </c>
    </row>
    <row r="37" spans="1:19" s="6" customFormat="1" ht="19" x14ac:dyDescent="0.2">
      <c r="A37" s="43"/>
      <c r="B37" s="33"/>
      <c r="C37" s="33"/>
      <c r="D37" s="44"/>
      <c r="E37" s="43"/>
      <c r="F37" s="33"/>
      <c r="G37" s="37"/>
      <c r="H37" s="37"/>
      <c r="I37" s="4" t="str">
        <f ca="1">IFERROR(OFFSET(TableRisk[[#Headers],[RIO Level]],MATCH($R37,TableRisk[FROM],1),0),"")</f>
        <v/>
      </c>
      <c r="J37" s="50"/>
      <c r="K37" s="43"/>
      <c r="L37" s="33"/>
      <c r="M37" s="35"/>
      <c r="N37" s="43"/>
      <c r="O37" s="136"/>
      <c r="P37" s="137" t="str">
        <f t="shared" ca="1" si="0"/>
        <v/>
      </c>
      <c r="Q37" s="138" t="str">
        <f t="shared" si="4"/>
        <v/>
      </c>
      <c r="R37" s="139" t="str">
        <f t="shared" si="5"/>
        <v/>
      </c>
      <c r="S37" s="137" t="b">
        <f t="shared" si="6"/>
        <v>0</v>
      </c>
    </row>
    <row r="38" spans="1:19" ht="19" x14ac:dyDescent="0.2">
      <c r="A38" s="32"/>
      <c r="B38" s="33"/>
      <c r="C38" s="33"/>
      <c r="D38" s="34"/>
      <c r="E38" s="35"/>
      <c r="F38" s="36"/>
      <c r="G38" s="37"/>
      <c r="H38" s="37"/>
      <c r="I38" s="4" t="str">
        <f ca="1">IFERROR(OFFSET(TableRisk[[#Headers],[RIO Level]],MATCH($R38,TableRisk[FROM],1),0),"")</f>
        <v/>
      </c>
      <c r="J38" s="46"/>
      <c r="K38" s="35"/>
      <c r="L38" s="36"/>
      <c r="M38" s="47"/>
      <c r="N38" s="35"/>
      <c r="O38" s="136"/>
      <c r="P38" s="137" t="str">
        <f t="shared" ca="1" si="0"/>
        <v/>
      </c>
      <c r="Q38" s="138" t="str">
        <f t="shared" si="4"/>
        <v/>
      </c>
      <c r="R38" s="139" t="str">
        <f t="shared" si="5"/>
        <v/>
      </c>
      <c r="S38" s="137" t="b">
        <f t="shared" si="6"/>
        <v>0</v>
      </c>
    </row>
    <row r="39" spans="1:19" ht="19" x14ac:dyDescent="0.2">
      <c r="A39" s="32"/>
      <c r="B39" s="33"/>
      <c r="C39" s="33"/>
      <c r="D39" s="34"/>
      <c r="E39" s="35"/>
      <c r="F39" s="36"/>
      <c r="G39" s="37"/>
      <c r="H39" s="37"/>
      <c r="I39" s="4" t="str">
        <f ca="1">IFERROR(OFFSET(TableRisk[[#Headers],[RIO Level]],MATCH($R39,TableRisk[FROM],1),0),"")</f>
        <v/>
      </c>
      <c r="J39" s="46"/>
      <c r="K39" s="35"/>
      <c r="L39" s="36"/>
      <c r="M39" s="47"/>
      <c r="N39" s="35"/>
      <c r="O39" s="136"/>
      <c r="P39" s="137" t="str">
        <f t="shared" ca="1" si="0"/>
        <v/>
      </c>
      <c r="Q39" s="138" t="str">
        <f t="shared" si="4"/>
        <v/>
      </c>
      <c r="R39" s="139" t="str">
        <f t="shared" si="5"/>
        <v/>
      </c>
      <c r="S39" s="137" t="b">
        <f t="shared" si="6"/>
        <v>0</v>
      </c>
    </row>
    <row r="40" spans="1:19" ht="19" x14ac:dyDescent="0.2">
      <c r="A40" s="32"/>
      <c r="B40" s="33"/>
      <c r="C40" s="33"/>
      <c r="D40" s="34"/>
      <c r="E40" s="35"/>
      <c r="F40" s="36"/>
      <c r="G40" s="37"/>
      <c r="H40" s="37"/>
      <c r="I40" s="4" t="str">
        <f ca="1">IFERROR(OFFSET(TableRisk[[#Headers],[RIO Level]],MATCH($R40,TableRisk[FROM],1),0),"")</f>
        <v/>
      </c>
      <c r="J40" s="46"/>
      <c r="K40" s="35"/>
      <c r="L40" s="36"/>
      <c r="M40" s="47"/>
      <c r="N40" s="35"/>
      <c r="O40" s="136"/>
      <c r="P40" s="137" t="str">
        <f t="shared" ca="1" si="0"/>
        <v/>
      </c>
      <c r="Q40" s="138" t="str">
        <f t="shared" si="4"/>
        <v/>
      </c>
      <c r="R40" s="139" t="str">
        <f t="shared" si="5"/>
        <v/>
      </c>
      <c r="S40" s="137" t="b">
        <f t="shared" si="6"/>
        <v>0</v>
      </c>
    </row>
    <row r="41" spans="1:19" ht="19" x14ac:dyDescent="0.2">
      <c r="A41" s="32"/>
      <c r="B41" s="33"/>
      <c r="C41" s="33"/>
      <c r="D41" s="34"/>
      <c r="E41" s="35"/>
      <c r="F41" s="36"/>
      <c r="G41" s="37"/>
      <c r="H41" s="37"/>
      <c r="I41" s="4" t="str">
        <f ca="1">IFERROR(OFFSET(TableRisk[[#Headers],[RIO Level]],MATCH($R41,TableRisk[FROM],1),0),"")</f>
        <v/>
      </c>
      <c r="J41" s="48"/>
      <c r="K41" s="35"/>
      <c r="L41" s="36"/>
      <c r="M41" s="47"/>
      <c r="N41" s="35"/>
      <c r="O41" s="136"/>
      <c r="P41" s="137" t="str">
        <f t="shared" ca="1" si="0"/>
        <v/>
      </c>
      <c r="Q41" s="138" t="str">
        <f t="shared" si="4"/>
        <v/>
      </c>
      <c r="R41" s="139" t="str">
        <f t="shared" si="5"/>
        <v/>
      </c>
      <c r="S41" s="137" t="b">
        <f t="shared" si="6"/>
        <v>0</v>
      </c>
    </row>
    <row r="42" spans="1:19" ht="19" x14ac:dyDescent="0.2">
      <c r="A42" s="32"/>
      <c r="B42" s="33"/>
      <c r="C42" s="33"/>
      <c r="D42" s="34"/>
      <c r="E42" s="35"/>
      <c r="F42" s="36"/>
      <c r="G42" s="37"/>
      <c r="H42" s="37"/>
      <c r="I42" s="4" t="str">
        <f ca="1">IFERROR(OFFSET(TableRisk[[#Headers],[RIO Level]],MATCH($R42,TableRisk[FROM],1),0),"")</f>
        <v/>
      </c>
      <c r="J42" s="46"/>
      <c r="K42" s="35"/>
      <c r="L42" s="36"/>
      <c r="M42" s="47"/>
      <c r="N42" s="35"/>
      <c r="O42" s="136"/>
      <c r="P42" s="137" t="str">
        <f t="shared" ca="1" si="0"/>
        <v/>
      </c>
      <c r="Q42" s="138" t="str">
        <f t="shared" si="4"/>
        <v/>
      </c>
      <c r="R42" s="139" t="str">
        <f t="shared" si="5"/>
        <v/>
      </c>
      <c r="S42" s="137" t="b">
        <f t="shared" si="6"/>
        <v>0</v>
      </c>
    </row>
    <row r="43" spans="1:19" ht="19" x14ac:dyDescent="0.2">
      <c r="A43" s="32"/>
      <c r="B43" s="33"/>
      <c r="C43" s="33"/>
      <c r="D43" s="34"/>
      <c r="E43" s="35"/>
      <c r="F43" s="36"/>
      <c r="G43" s="37"/>
      <c r="H43" s="37"/>
      <c r="I43" s="4" t="str">
        <f ca="1">IFERROR(OFFSET(TableRisk[[#Headers],[RIO Level]],MATCH($R43,TableRisk[FROM],1),0),"")</f>
        <v/>
      </c>
      <c r="J43" s="46"/>
      <c r="K43" s="35"/>
      <c r="L43" s="36"/>
      <c r="M43" s="47"/>
      <c r="N43" s="35"/>
      <c r="O43" s="136"/>
      <c r="P43" s="137" t="str">
        <f t="shared" ca="1" si="0"/>
        <v/>
      </c>
      <c r="Q43" s="138" t="str">
        <f t="shared" si="4"/>
        <v/>
      </c>
      <c r="R43" s="139" t="str">
        <f t="shared" si="5"/>
        <v/>
      </c>
      <c r="S43" s="137" t="b">
        <f t="shared" si="6"/>
        <v>0</v>
      </c>
    </row>
    <row r="44" spans="1:19" ht="19" x14ac:dyDescent="0.2">
      <c r="A44" s="32"/>
      <c r="B44" s="33"/>
      <c r="C44" s="33"/>
      <c r="D44" s="34"/>
      <c r="E44" s="35"/>
      <c r="F44" s="36"/>
      <c r="G44" s="37"/>
      <c r="H44" s="37"/>
      <c r="I44" s="4" t="str">
        <f ca="1">IFERROR(OFFSET(TableRisk[[#Headers],[RIO Level]],MATCH($R44,TableRisk[FROM],1),0),"")</f>
        <v/>
      </c>
      <c r="J44" s="46"/>
      <c r="K44" s="35"/>
      <c r="L44" s="36"/>
      <c r="M44" s="47"/>
      <c r="N44" s="35"/>
      <c r="O44" s="136"/>
      <c r="P44" s="137" t="str">
        <f t="shared" ca="1" si="0"/>
        <v/>
      </c>
      <c r="Q44" s="138" t="str">
        <f t="shared" si="4"/>
        <v/>
      </c>
      <c r="R44" s="139" t="str">
        <f t="shared" si="5"/>
        <v/>
      </c>
      <c r="S44" s="137" t="b">
        <f t="shared" si="6"/>
        <v>0</v>
      </c>
    </row>
    <row r="45" spans="1:19" ht="19" x14ac:dyDescent="0.2">
      <c r="A45" s="32"/>
      <c r="B45" s="33"/>
      <c r="C45" s="33"/>
      <c r="D45" s="34"/>
      <c r="E45" s="35"/>
      <c r="F45" s="36"/>
      <c r="G45" s="37"/>
      <c r="H45" s="37"/>
      <c r="I45" s="4" t="str">
        <f ca="1">IFERROR(OFFSET(TableRisk[[#Headers],[RIO Level]],MATCH($R45,TableRisk[FROM],1),0),"")</f>
        <v/>
      </c>
      <c r="J45" s="46"/>
      <c r="K45" s="35"/>
      <c r="L45" s="36"/>
      <c r="M45" s="47"/>
      <c r="N45" s="35"/>
      <c r="O45" s="136"/>
      <c r="P45" s="137" t="str">
        <f t="shared" ca="1" si="0"/>
        <v/>
      </c>
      <c r="Q45" s="138" t="str">
        <f t="shared" si="4"/>
        <v/>
      </c>
      <c r="R45" s="139" t="str">
        <f t="shared" si="5"/>
        <v/>
      </c>
      <c r="S45" s="137" t="b">
        <f t="shared" si="6"/>
        <v>0</v>
      </c>
    </row>
    <row r="46" spans="1:19" s="6" customFormat="1" ht="19" x14ac:dyDescent="0.2">
      <c r="A46" s="43"/>
      <c r="B46" s="33"/>
      <c r="C46" s="33"/>
      <c r="D46" s="44"/>
      <c r="E46" s="35"/>
      <c r="F46" s="36"/>
      <c r="G46" s="37"/>
      <c r="H46" s="37"/>
      <c r="I46" s="4" t="str">
        <f ca="1">IFERROR(OFFSET(TableRisk[[#Headers],[RIO Level]],MATCH($R46,TableRisk[FROM],1),0),"")</f>
        <v/>
      </c>
      <c r="J46" s="48"/>
      <c r="K46" s="35"/>
      <c r="L46" s="36"/>
      <c r="M46" s="35"/>
      <c r="N46" s="35"/>
      <c r="O46" s="136"/>
      <c r="P46" s="137" t="str">
        <f t="shared" ca="1" si="0"/>
        <v/>
      </c>
      <c r="Q46" s="138" t="str">
        <f t="shared" si="4"/>
        <v/>
      </c>
      <c r="R46" s="139" t="str">
        <f t="shared" si="5"/>
        <v/>
      </c>
      <c r="S46" s="137" t="b">
        <f t="shared" si="6"/>
        <v>0</v>
      </c>
    </row>
    <row r="47" spans="1:19" ht="19" x14ac:dyDescent="0.2">
      <c r="A47" s="32"/>
      <c r="B47" s="33"/>
      <c r="C47" s="33"/>
      <c r="D47" s="34"/>
      <c r="E47" s="35"/>
      <c r="F47" s="36"/>
      <c r="G47" s="37"/>
      <c r="H47" s="37"/>
      <c r="I47" s="4" t="str">
        <f ca="1">IFERROR(OFFSET(TableRisk[[#Headers],[RIO Level]],MATCH($R47,TableRisk[FROM],1),0),"")</f>
        <v/>
      </c>
      <c r="J47" s="46"/>
      <c r="K47" s="35"/>
      <c r="L47" s="36"/>
      <c r="M47" s="47"/>
      <c r="N47" s="35"/>
      <c r="O47" s="136"/>
      <c r="P47" s="137" t="str">
        <f t="shared" ca="1" si="0"/>
        <v/>
      </c>
      <c r="Q47" s="138" t="str">
        <f t="shared" si="4"/>
        <v/>
      </c>
      <c r="R47" s="139" t="str">
        <f t="shared" si="5"/>
        <v/>
      </c>
      <c r="S47" s="137" t="b">
        <f t="shared" si="6"/>
        <v>0</v>
      </c>
    </row>
    <row r="48" spans="1:19" s="6" customFormat="1" ht="19" x14ac:dyDescent="0.2">
      <c r="A48" s="43"/>
      <c r="B48" s="33"/>
      <c r="C48" s="33"/>
      <c r="D48" s="44"/>
      <c r="E48" s="35"/>
      <c r="F48" s="36"/>
      <c r="G48" s="37"/>
      <c r="H48" s="37"/>
      <c r="I48" s="4" t="str">
        <f ca="1">IFERROR(OFFSET(TableRisk[[#Headers],[RIO Level]],MATCH($R48,TableRisk[FROM],1),0),"")</f>
        <v/>
      </c>
      <c r="J48" s="48"/>
      <c r="K48" s="35"/>
      <c r="L48" s="36"/>
      <c r="M48" s="35"/>
      <c r="N48" s="35"/>
      <c r="O48" s="136"/>
      <c r="P48" s="137" t="str">
        <f t="shared" ca="1" si="0"/>
        <v/>
      </c>
      <c r="Q48" s="138" t="str">
        <f t="shared" si="4"/>
        <v/>
      </c>
      <c r="R48" s="139" t="str">
        <f t="shared" si="5"/>
        <v/>
      </c>
      <c r="S48" s="137" t="b">
        <f t="shared" si="6"/>
        <v>0</v>
      </c>
    </row>
    <row r="49" spans="1:19" ht="19" x14ac:dyDescent="0.2">
      <c r="A49" s="32"/>
      <c r="B49" s="33"/>
      <c r="C49" s="33"/>
      <c r="D49" s="34"/>
      <c r="E49" s="35"/>
      <c r="F49" s="36"/>
      <c r="G49" s="37"/>
      <c r="H49" s="37"/>
      <c r="I49" s="4" t="str">
        <f ca="1">IFERROR(OFFSET(TableRisk[[#Headers],[RIO Level]],MATCH($R49,TableRisk[FROM],1),0),"")</f>
        <v/>
      </c>
      <c r="J49" s="48"/>
      <c r="K49" s="35"/>
      <c r="L49" s="36"/>
      <c r="M49" s="47"/>
      <c r="N49" s="35"/>
      <c r="O49" s="136"/>
      <c r="P49" s="137" t="str">
        <f t="shared" ca="1" si="0"/>
        <v/>
      </c>
      <c r="Q49" s="138" t="str">
        <f t="shared" si="4"/>
        <v/>
      </c>
      <c r="R49" s="139" t="str">
        <f t="shared" si="5"/>
        <v/>
      </c>
      <c r="S49" s="137" t="b">
        <f t="shared" si="6"/>
        <v>0</v>
      </c>
    </row>
    <row r="50" spans="1:19" ht="19" x14ac:dyDescent="0.2">
      <c r="A50" s="32"/>
      <c r="B50" s="33"/>
      <c r="C50" s="33"/>
      <c r="D50" s="34"/>
      <c r="E50" s="35"/>
      <c r="F50" s="36"/>
      <c r="G50" s="37"/>
      <c r="H50" s="37"/>
      <c r="I50" s="4" t="str">
        <f ca="1">IFERROR(OFFSET(TableRisk[[#Headers],[RIO Level]],MATCH($R50,TableRisk[FROM],1),0),"")</f>
        <v/>
      </c>
      <c r="J50" s="48"/>
      <c r="K50" s="35"/>
      <c r="L50" s="36"/>
      <c r="M50" s="47"/>
      <c r="N50" s="35"/>
      <c r="O50" s="136"/>
      <c r="P50" s="137" t="str">
        <f t="shared" ca="1" si="0"/>
        <v/>
      </c>
      <c r="Q50" s="138" t="str">
        <f t="shared" si="4"/>
        <v/>
      </c>
      <c r="R50" s="139" t="str">
        <f t="shared" si="5"/>
        <v/>
      </c>
      <c r="S50" s="137" t="b">
        <f t="shared" si="6"/>
        <v>0</v>
      </c>
    </row>
    <row r="51" spans="1:19" ht="19" x14ac:dyDescent="0.2">
      <c r="A51" s="32"/>
      <c r="B51" s="33"/>
      <c r="C51" s="33"/>
      <c r="D51" s="34"/>
      <c r="E51" s="35"/>
      <c r="F51" s="36"/>
      <c r="G51" s="37"/>
      <c r="H51" s="37"/>
      <c r="I51" s="4" t="str">
        <f ca="1">IFERROR(OFFSET(TableRisk[[#Headers],[RIO Level]],MATCH($R51,TableRisk[FROM],1),0),"")</f>
        <v/>
      </c>
      <c r="J51" s="48"/>
      <c r="K51" s="35"/>
      <c r="L51" s="36"/>
      <c r="M51" s="47"/>
      <c r="N51" s="35"/>
      <c r="O51" s="136"/>
      <c r="P51" s="137" t="str">
        <f t="shared" ca="1" si="0"/>
        <v/>
      </c>
      <c r="Q51" s="138" t="str">
        <f t="shared" si="4"/>
        <v/>
      </c>
      <c r="R51" s="139" t="str">
        <f t="shared" si="5"/>
        <v/>
      </c>
      <c r="S51" s="137" t="b">
        <f t="shared" si="6"/>
        <v>0</v>
      </c>
    </row>
    <row r="52" spans="1:19" s="6" customFormat="1" ht="19" x14ac:dyDescent="0.2">
      <c r="A52" s="43"/>
      <c r="B52" s="33"/>
      <c r="C52" s="33"/>
      <c r="D52" s="44"/>
      <c r="E52" s="35"/>
      <c r="F52" s="36"/>
      <c r="G52" s="37"/>
      <c r="H52" s="37"/>
      <c r="I52" s="4" t="str">
        <f ca="1">IFERROR(OFFSET(TableRisk[[#Headers],[RIO Level]],MATCH($R52,TableRisk[FROM],1),0),"")</f>
        <v/>
      </c>
      <c r="J52" s="48"/>
      <c r="K52" s="35"/>
      <c r="L52" s="36"/>
      <c r="M52" s="35"/>
      <c r="N52" s="35"/>
      <c r="O52" s="136"/>
      <c r="P52" s="137" t="str">
        <f t="shared" ca="1" si="0"/>
        <v/>
      </c>
      <c r="Q52" s="138" t="str">
        <f t="shared" si="4"/>
        <v/>
      </c>
      <c r="R52" s="139" t="str">
        <f t="shared" si="5"/>
        <v/>
      </c>
      <c r="S52" s="137" t="b">
        <f t="shared" si="6"/>
        <v>0</v>
      </c>
    </row>
    <row r="53" spans="1:19" s="6" customFormat="1" ht="19" x14ac:dyDescent="0.2">
      <c r="A53" s="43"/>
      <c r="B53" s="33"/>
      <c r="C53" s="33"/>
      <c r="D53" s="44"/>
      <c r="E53" s="35"/>
      <c r="F53" s="36"/>
      <c r="G53" s="37"/>
      <c r="H53" s="37"/>
      <c r="I53" s="4" t="str">
        <f ca="1">IFERROR(OFFSET(TableRisk[[#Headers],[RIO Level]],MATCH($R53,TableRisk[FROM],1),0),"")</f>
        <v/>
      </c>
      <c r="J53" s="48"/>
      <c r="K53" s="35"/>
      <c r="L53" s="36"/>
      <c r="M53" s="35"/>
      <c r="N53" s="35"/>
      <c r="O53" s="136"/>
      <c r="P53" s="137" t="str">
        <f t="shared" ca="1" si="0"/>
        <v/>
      </c>
      <c r="Q53" s="138" t="str">
        <f t="shared" si="4"/>
        <v/>
      </c>
      <c r="R53" s="139" t="str">
        <f t="shared" si="5"/>
        <v/>
      </c>
      <c r="S53" s="137" t="b">
        <f t="shared" si="6"/>
        <v>0</v>
      </c>
    </row>
    <row r="54" spans="1:19" s="6" customFormat="1" ht="19" x14ac:dyDescent="0.2">
      <c r="A54" s="43"/>
      <c r="B54" s="33"/>
      <c r="C54" s="33"/>
      <c r="D54" s="44"/>
      <c r="E54" s="35"/>
      <c r="F54" s="36"/>
      <c r="G54" s="37"/>
      <c r="H54" s="37"/>
      <c r="I54" s="4" t="str">
        <f ca="1">IFERROR(OFFSET(TableRisk[[#Headers],[RIO Level]],MATCH($R54,TableRisk[FROM],1),0),"")</f>
        <v/>
      </c>
      <c r="J54" s="48"/>
      <c r="K54" s="35"/>
      <c r="L54" s="36"/>
      <c r="M54" s="35"/>
      <c r="N54" s="35"/>
      <c r="O54" s="136"/>
      <c r="P54" s="137" t="str">
        <f t="shared" ca="1" si="0"/>
        <v/>
      </c>
      <c r="Q54" s="138" t="str">
        <f t="shared" si="4"/>
        <v/>
      </c>
      <c r="R54" s="139" t="str">
        <f t="shared" si="5"/>
        <v/>
      </c>
      <c r="S54" s="137" t="b">
        <f t="shared" si="6"/>
        <v>0</v>
      </c>
    </row>
    <row r="55" spans="1:19" ht="19" x14ac:dyDescent="0.2">
      <c r="A55" s="32"/>
      <c r="B55" s="33"/>
      <c r="C55" s="33"/>
      <c r="D55" s="44"/>
      <c r="E55" s="35"/>
      <c r="F55" s="36"/>
      <c r="G55" s="37"/>
      <c r="H55" s="37"/>
      <c r="I55" s="4" t="str">
        <f ca="1">IFERROR(OFFSET(TableRisk[[#Headers],[RIO Level]],MATCH($R55,TableRisk[FROM],1),0),"")</f>
        <v/>
      </c>
      <c r="J55" s="48"/>
      <c r="K55" s="35"/>
      <c r="L55" s="36"/>
      <c r="M55" s="47"/>
      <c r="N55" s="35"/>
      <c r="O55" s="136"/>
      <c r="P55" s="137" t="str">
        <f t="shared" ca="1" si="0"/>
        <v/>
      </c>
      <c r="Q55" s="138" t="str">
        <f t="shared" si="4"/>
        <v/>
      </c>
      <c r="R55" s="139" t="str">
        <f t="shared" si="5"/>
        <v/>
      </c>
      <c r="S55" s="137" t="b">
        <f t="shared" si="6"/>
        <v>0</v>
      </c>
    </row>
    <row r="56" spans="1:19" ht="19" x14ac:dyDescent="0.2">
      <c r="A56" s="32"/>
      <c r="B56" s="33"/>
      <c r="C56" s="33"/>
      <c r="D56" s="34"/>
      <c r="E56" s="35"/>
      <c r="F56" s="36"/>
      <c r="G56" s="37"/>
      <c r="H56" s="37"/>
      <c r="I56" s="4" t="str">
        <f ca="1">IFERROR(OFFSET(TableRisk[[#Headers],[RIO Level]],MATCH($R56,TableRisk[FROM],1),0),"")</f>
        <v/>
      </c>
      <c r="J56" s="46"/>
      <c r="K56" s="35"/>
      <c r="L56" s="36"/>
      <c r="M56" s="47"/>
      <c r="N56" s="35"/>
      <c r="O56" s="136"/>
      <c r="P56" s="137" t="str">
        <f t="shared" ca="1" si="0"/>
        <v/>
      </c>
      <c r="Q56" s="138" t="str">
        <f t="shared" si="4"/>
        <v/>
      </c>
      <c r="R56" s="139" t="str">
        <f t="shared" si="5"/>
        <v/>
      </c>
      <c r="S56" s="137" t="b">
        <f t="shared" si="6"/>
        <v>0</v>
      </c>
    </row>
    <row r="57" spans="1:19" ht="19" x14ac:dyDescent="0.2">
      <c r="A57" s="32"/>
      <c r="B57" s="33"/>
      <c r="C57" s="33"/>
      <c r="D57" s="34"/>
      <c r="E57" s="35"/>
      <c r="F57" s="36"/>
      <c r="G57" s="37"/>
      <c r="H57" s="37"/>
      <c r="I57" s="4" t="str">
        <f ca="1">IFERROR(OFFSET(TableRisk[[#Headers],[RIO Level]],MATCH($R57,TableRisk[FROM],1),0),"")</f>
        <v/>
      </c>
      <c r="J57" s="46"/>
      <c r="K57" s="35"/>
      <c r="L57" s="36"/>
      <c r="M57" s="47"/>
      <c r="N57" s="35"/>
      <c r="O57" s="136"/>
      <c r="P57" s="137" t="str">
        <f t="shared" ca="1" si="0"/>
        <v/>
      </c>
      <c r="Q57" s="138" t="str">
        <f t="shared" si="4"/>
        <v/>
      </c>
      <c r="R57" s="139" t="str">
        <f t="shared" si="5"/>
        <v/>
      </c>
      <c r="S57" s="137" t="b">
        <f t="shared" si="6"/>
        <v>0</v>
      </c>
    </row>
    <row r="58" spans="1:19" ht="19" x14ac:dyDescent="0.2">
      <c r="A58" s="32"/>
      <c r="B58" s="33"/>
      <c r="C58" s="33"/>
      <c r="D58" s="34"/>
      <c r="E58" s="35"/>
      <c r="F58" s="36"/>
      <c r="G58" s="37"/>
      <c r="H58" s="37"/>
      <c r="I58" s="4" t="str">
        <f ca="1">IFERROR(OFFSET(TableRisk[[#Headers],[RIO Level]],MATCH($R58,TableRisk[FROM],1),0),"")</f>
        <v/>
      </c>
      <c r="J58" s="46"/>
      <c r="K58" s="35"/>
      <c r="L58" s="36"/>
      <c r="M58" s="47"/>
      <c r="N58" s="35"/>
      <c r="O58" s="136"/>
      <c r="P58" s="137" t="str">
        <f t="shared" ca="1" si="0"/>
        <v/>
      </c>
      <c r="Q58" s="138" t="str">
        <f t="shared" si="4"/>
        <v/>
      </c>
      <c r="R58" s="139" t="str">
        <f t="shared" si="5"/>
        <v/>
      </c>
      <c r="S58" s="137" t="b">
        <f t="shared" si="6"/>
        <v>0</v>
      </c>
    </row>
    <row r="59" spans="1:19" ht="19" x14ac:dyDescent="0.2">
      <c r="A59" s="32"/>
      <c r="B59" s="33"/>
      <c r="C59" s="33"/>
      <c r="D59" s="34"/>
      <c r="E59" s="35"/>
      <c r="F59" s="36"/>
      <c r="G59" s="37"/>
      <c r="H59" s="37"/>
      <c r="I59" s="4" t="str">
        <f ca="1">IFERROR(OFFSET(TableRisk[[#Headers],[RIO Level]],MATCH($R59,TableRisk[FROM],1),0),"")</f>
        <v/>
      </c>
      <c r="J59" s="46"/>
      <c r="K59" s="35"/>
      <c r="L59" s="36"/>
      <c r="M59" s="47"/>
      <c r="N59" s="35"/>
      <c r="O59" s="136"/>
      <c r="P59" s="137" t="str">
        <f t="shared" ca="1" si="0"/>
        <v/>
      </c>
      <c r="Q59" s="138" t="str">
        <f t="shared" si="4"/>
        <v/>
      </c>
      <c r="R59" s="139" t="str">
        <f t="shared" si="5"/>
        <v/>
      </c>
      <c r="S59" s="137" t="b">
        <f t="shared" si="6"/>
        <v>0</v>
      </c>
    </row>
    <row r="60" spans="1:19" ht="19" x14ac:dyDescent="0.2">
      <c r="A60" s="32"/>
      <c r="B60" s="33"/>
      <c r="C60" s="33"/>
      <c r="D60" s="34"/>
      <c r="E60" s="35"/>
      <c r="F60" s="36"/>
      <c r="G60" s="37"/>
      <c r="H60" s="37"/>
      <c r="I60" s="4" t="str">
        <f ca="1">IFERROR(OFFSET(TableRisk[[#Headers],[RIO Level]],MATCH($R60,TableRisk[FROM],1),0),"")</f>
        <v/>
      </c>
      <c r="J60" s="46"/>
      <c r="K60" s="35"/>
      <c r="L60" s="36"/>
      <c r="M60" s="47"/>
      <c r="N60" s="35"/>
      <c r="O60" s="136"/>
      <c r="P60" s="137" t="str">
        <f t="shared" ca="1" si="0"/>
        <v/>
      </c>
      <c r="Q60" s="138" t="str">
        <f t="shared" si="4"/>
        <v/>
      </c>
      <c r="R60" s="139" t="str">
        <f t="shared" si="5"/>
        <v/>
      </c>
      <c r="S60" s="137" t="b">
        <f t="shared" si="6"/>
        <v>0</v>
      </c>
    </row>
    <row r="61" spans="1:19" ht="19" x14ac:dyDescent="0.2">
      <c r="A61" s="32"/>
      <c r="B61" s="33"/>
      <c r="C61" s="33"/>
      <c r="D61" s="34"/>
      <c r="E61" s="35"/>
      <c r="F61" s="36"/>
      <c r="G61" s="37"/>
      <c r="H61" s="37"/>
      <c r="I61" s="4" t="str">
        <f ca="1">IFERROR(OFFSET(TableRisk[[#Headers],[RIO Level]],MATCH($R61,TableRisk[FROM],1),0),"")</f>
        <v/>
      </c>
      <c r="J61" s="46"/>
      <c r="K61" s="35"/>
      <c r="L61" s="36"/>
      <c r="M61" s="47"/>
      <c r="N61" s="35"/>
      <c r="O61" s="136"/>
      <c r="P61" s="137" t="str">
        <f t="shared" ca="1" si="0"/>
        <v/>
      </c>
      <c r="Q61" s="138" t="str">
        <f t="shared" si="4"/>
        <v/>
      </c>
      <c r="R61" s="139" t="str">
        <f t="shared" si="5"/>
        <v/>
      </c>
      <c r="S61" s="137" t="b">
        <f t="shared" si="6"/>
        <v>0</v>
      </c>
    </row>
    <row r="62" spans="1:19" ht="19" x14ac:dyDescent="0.2">
      <c r="A62" s="32"/>
      <c r="B62" s="33"/>
      <c r="C62" s="33"/>
      <c r="D62" s="34"/>
      <c r="E62" s="35"/>
      <c r="F62" s="36"/>
      <c r="G62" s="37"/>
      <c r="H62" s="37"/>
      <c r="I62" s="4" t="str">
        <f ca="1">IFERROR(OFFSET(TableRisk[[#Headers],[RIO Level]],MATCH($R62,TableRisk[FROM],1),0),"")</f>
        <v/>
      </c>
      <c r="J62" s="46"/>
      <c r="K62" s="35"/>
      <c r="L62" s="36"/>
      <c r="M62" s="47"/>
      <c r="N62" s="35"/>
      <c r="O62" s="136"/>
      <c r="P62" s="137" t="str">
        <f t="shared" ca="1" si="0"/>
        <v/>
      </c>
      <c r="Q62" s="138" t="str">
        <f t="shared" si="4"/>
        <v/>
      </c>
      <c r="R62" s="139" t="str">
        <f t="shared" si="5"/>
        <v/>
      </c>
      <c r="S62" s="137" t="b">
        <f t="shared" si="6"/>
        <v>0</v>
      </c>
    </row>
    <row r="63" spans="1:19" ht="19" x14ac:dyDescent="0.2">
      <c r="A63" s="32"/>
      <c r="B63" s="33"/>
      <c r="C63" s="33"/>
      <c r="D63" s="34"/>
      <c r="E63" s="35"/>
      <c r="F63" s="36"/>
      <c r="G63" s="37"/>
      <c r="H63" s="37"/>
      <c r="I63" s="4" t="str">
        <f ca="1">IFERROR(OFFSET(TableRisk[[#Headers],[RIO Level]],MATCH($R63,TableRisk[FROM],1),0),"")</f>
        <v/>
      </c>
      <c r="J63" s="46"/>
      <c r="K63" s="35"/>
      <c r="L63" s="36"/>
      <c r="M63" s="47"/>
      <c r="N63" s="35"/>
      <c r="O63" s="136"/>
      <c r="P63" s="137" t="str">
        <f t="shared" ca="1" si="0"/>
        <v/>
      </c>
      <c r="Q63" s="138" t="str">
        <f t="shared" si="4"/>
        <v/>
      </c>
      <c r="R63" s="139" t="str">
        <f t="shared" si="5"/>
        <v/>
      </c>
      <c r="S63" s="137" t="b">
        <f t="shared" si="6"/>
        <v>0</v>
      </c>
    </row>
    <row r="64" spans="1:19" ht="19" x14ac:dyDescent="0.2">
      <c r="A64" s="32"/>
      <c r="B64" s="33"/>
      <c r="C64" s="33"/>
      <c r="D64" s="34"/>
      <c r="E64" s="35"/>
      <c r="F64" s="36"/>
      <c r="G64" s="37"/>
      <c r="H64" s="37"/>
      <c r="I64" s="4" t="str">
        <f ca="1">IFERROR(OFFSET(TableRisk[[#Headers],[RIO Level]],MATCH($R64,TableRisk[FROM],1),0),"")</f>
        <v/>
      </c>
      <c r="J64" s="46"/>
      <c r="K64" s="35"/>
      <c r="L64" s="36"/>
      <c r="M64" s="47"/>
      <c r="N64" s="35"/>
      <c r="O64" s="136"/>
      <c r="P64" s="137" t="str">
        <f t="shared" ca="1" si="0"/>
        <v/>
      </c>
      <c r="Q64" s="138" t="str">
        <f t="shared" si="4"/>
        <v/>
      </c>
      <c r="R64" s="139" t="str">
        <f t="shared" si="5"/>
        <v/>
      </c>
      <c r="S64" s="137" t="b">
        <f t="shared" si="6"/>
        <v>0</v>
      </c>
    </row>
    <row r="65" spans="1:19" ht="19" x14ac:dyDescent="0.2">
      <c r="A65" s="32"/>
      <c r="B65" s="33"/>
      <c r="C65" s="33"/>
      <c r="D65" s="34"/>
      <c r="E65" s="35"/>
      <c r="F65" s="33"/>
      <c r="G65" s="37"/>
      <c r="H65" s="37"/>
      <c r="I65" s="4" t="str">
        <f ca="1">IFERROR(OFFSET(TableRisk[[#Headers],[RIO Level]],MATCH($R65,TableRisk[FROM],1),0),"")</f>
        <v/>
      </c>
      <c r="J65" s="46"/>
      <c r="K65" s="35"/>
      <c r="L65" s="36"/>
      <c r="M65" s="47"/>
      <c r="N65" s="35"/>
      <c r="O65" s="136"/>
      <c r="P65" s="137" t="str">
        <f t="shared" ca="1" si="0"/>
        <v/>
      </c>
      <c r="Q65" s="138" t="str">
        <f t="shared" si="4"/>
        <v/>
      </c>
      <c r="R65" s="139" t="str">
        <f t="shared" si="5"/>
        <v/>
      </c>
      <c r="S65" s="137" t="b">
        <f t="shared" si="6"/>
        <v>0</v>
      </c>
    </row>
    <row r="66" spans="1:19" ht="19" x14ac:dyDescent="0.2">
      <c r="A66" s="32"/>
      <c r="B66" s="33"/>
      <c r="C66" s="33"/>
      <c r="D66" s="34"/>
      <c r="E66" s="35"/>
      <c r="F66" s="36"/>
      <c r="G66" s="37"/>
      <c r="H66" s="37"/>
      <c r="I66" s="4" t="str">
        <f ca="1">IFERROR(OFFSET(TableRisk[[#Headers],[RIO Level]],MATCH($R66,TableRisk[FROM],1),0),"")</f>
        <v/>
      </c>
      <c r="J66" s="46"/>
      <c r="K66" s="35"/>
      <c r="L66" s="36"/>
      <c r="M66" s="47"/>
      <c r="N66" s="35"/>
      <c r="O66" s="136"/>
      <c r="P66" s="137" t="str">
        <f t="shared" ref="P66:P129" ca="1" si="7">IF(OR(AND(D66&lt;&gt;"",M66="",J66&lt;TODAY()),AND(D66&lt;&gt;"",J66="")),"BLUE",IF(O66+1&gt;4,"Red",CHOOSE(O66+1,"","Green","Amber","Red")))</f>
        <v/>
      </c>
      <c r="Q66" s="138" t="str">
        <f t="shared" ref="Q66:Q97" si="8">IF(J66="","",EOMONTH(J66,0))</f>
        <v/>
      </c>
      <c r="R66" s="139" t="str">
        <f t="shared" ref="R66:R97" si="9">IF(AND(G66&lt;&gt;"",H66&lt;&gt;""),G66*H66,"")</f>
        <v/>
      </c>
      <c r="S66" s="137" t="b">
        <f t="shared" ref="S66:S97" si="10">B66&lt;&gt;""</f>
        <v>0</v>
      </c>
    </row>
    <row r="67" spans="1:19" ht="19" x14ac:dyDescent="0.2">
      <c r="A67" s="32"/>
      <c r="B67" s="33"/>
      <c r="C67" s="33"/>
      <c r="D67" s="34"/>
      <c r="E67" s="35"/>
      <c r="F67" s="36"/>
      <c r="G67" s="37"/>
      <c r="H67" s="37"/>
      <c r="I67" s="4" t="str">
        <f ca="1">IFERROR(OFFSET(TableRisk[[#Headers],[RIO Level]],MATCH($R67,TableRisk[FROM],1),0),"")</f>
        <v/>
      </c>
      <c r="J67" s="46"/>
      <c r="K67" s="35"/>
      <c r="L67" s="36"/>
      <c r="M67" s="47"/>
      <c r="N67" s="35"/>
      <c r="O67" s="136"/>
      <c r="P67" s="137" t="str">
        <f t="shared" ca="1" si="7"/>
        <v/>
      </c>
      <c r="Q67" s="138" t="str">
        <f t="shared" si="8"/>
        <v/>
      </c>
      <c r="R67" s="139" t="str">
        <f t="shared" si="9"/>
        <v/>
      </c>
      <c r="S67" s="137" t="b">
        <f t="shared" si="10"/>
        <v>0</v>
      </c>
    </row>
    <row r="68" spans="1:19" ht="19" x14ac:dyDescent="0.2">
      <c r="A68" s="32"/>
      <c r="B68" s="33"/>
      <c r="C68" s="33"/>
      <c r="D68" s="34"/>
      <c r="E68" s="35"/>
      <c r="F68" s="36"/>
      <c r="G68" s="37"/>
      <c r="H68" s="37"/>
      <c r="I68" s="4" t="str">
        <f ca="1">IFERROR(OFFSET(TableRisk[[#Headers],[RIO Level]],MATCH($R68,TableRisk[FROM],1),0),"")</f>
        <v/>
      </c>
      <c r="J68" s="46"/>
      <c r="K68" s="35"/>
      <c r="L68" s="36"/>
      <c r="M68" s="47"/>
      <c r="N68" s="35"/>
      <c r="O68" s="136"/>
      <c r="P68" s="137" t="str">
        <f t="shared" ca="1" si="7"/>
        <v/>
      </c>
      <c r="Q68" s="138" t="str">
        <f t="shared" si="8"/>
        <v/>
      </c>
      <c r="R68" s="139" t="str">
        <f t="shared" si="9"/>
        <v/>
      </c>
      <c r="S68" s="137" t="b">
        <f t="shared" si="10"/>
        <v>0</v>
      </c>
    </row>
    <row r="69" spans="1:19" ht="19" x14ac:dyDescent="0.2">
      <c r="A69" s="32"/>
      <c r="B69" s="33"/>
      <c r="C69" s="33"/>
      <c r="D69" s="34"/>
      <c r="E69" s="35"/>
      <c r="F69" s="36"/>
      <c r="G69" s="37"/>
      <c r="H69" s="37"/>
      <c r="I69" s="4" t="str">
        <f ca="1">IFERROR(OFFSET(TableRisk[[#Headers],[RIO Level]],MATCH($R69,TableRisk[FROM],1),0),"")</f>
        <v/>
      </c>
      <c r="J69" s="46"/>
      <c r="K69" s="35"/>
      <c r="L69" s="36"/>
      <c r="M69" s="47"/>
      <c r="N69" s="35"/>
      <c r="O69" s="136"/>
      <c r="P69" s="137" t="str">
        <f t="shared" ca="1" si="7"/>
        <v/>
      </c>
      <c r="Q69" s="138" t="str">
        <f t="shared" si="8"/>
        <v/>
      </c>
      <c r="R69" s="139" t="str">
        <f t="shared" si="9"/>
        <v/>
      </c>
      <c r="S69" s="137" t="b">
        <f t="shared" si="10"/>
        <v>0</v>
      </c>
    </row>
    <row r="70" spans="1:19" ht="19" x14ac:dyDescent="0.2">
      <c r="A70" s="32"/>
      <c r="B70" s="33"/>
      <c r="C70" s="33"/>
      <c r="D70" s="34"/>
      <c r="E70" s="35"/>
      <c r="F70" s="36"/>
      <c r="G70" s="37"/>
      <c r="H70" s="37"/>
      <c r="I70" s="4" t="str">
        <f ca="1">IFERROR(OFFSET(TableRisk[[#Headers],[RIO Level]],MATCH($R70,TableRisk[FROM],1),0),"")</f>
        <v/>
      </c>
      <c r="J70" s="46"/>
      <c r="K70" s="35"/>
      <c r="L70" s="36"/>
      <c r="M70" s="47"/>
      <c r="N70" s="35"/>
      <c r="O70" s="136"/>
      <c r="P70" s="137" t="str">
        <f t="shared" ca="1" si="7"/>
        <v/>
      </c>
      <c r="Q70" s="138" t="str">
        <f t="shared" si="8"/>
        <v/>
      </c>
      <c r="R70" s="139" t="str">
        <f t="shared" si="9"/>
        <v/>
      </c>
      <c r="S70" s="137" t="b">
        <f t="shared" si="10"/>
        <v>0</v>
      </c>
    </row>
    <row r="71" spans="1:19" ht="19" x14ac:dyDescent="0.2">
      <c r="A71" s="32"/>
      <c r="B71" s="33"/>
      <c r="C71" s="33"/>
      <c r="D71" s="34"/>
      <c r="E71" s="35"/>
      <c r="F71" s="36"/>
      <c r="G71" s="37"/>
      <c r="H71" s="37"/>
      <c r="I71" s="4" t="str">
        <f ca="1">IFERROR(OFFSET(TableRisk[[#Headers],[RIO Level]],MATCH($R71,TableRisk[FROM],1),0),"")</f>
        <v/>
      </c>
      <c r="J71" s="46"/>
      <c r="K71" s="35"/>
      <c r="L71" s="36"/>
      <c r="M71" s="47"/>
      <c r="N71" s="35"/>
      <c r="O71" s="136"/>
      <c r="P71" s="137" t="str">
        <f t="shared" ca="1" si="7"/>
        <v/>
      </c>
      <c r="Q71" s="138" t="str">
        <f t="shared" si="8"/>
        <v/>
      </c>
      <c r="R71" s="139" t="str">
        <f t="shared" si="9"/>
        <v/>
      </c>
      <c r="S71" s="137" t="b">
        <f t="shared" si="10"/>
        <v>0</v>
      </c>
    </row>
    <row r="72" spans="1:19" s="6" customFormat="1" ht="19" x14ac:dyDescent="0.2">
      <c r="A72" s="32"/>
      <c r="B72" s="33"/>
      <c r="C72" s="33"/>
      <c r="D72" s="44"/>
      <c r="E72" s="35"/>
      <c r="F72" s="36"/>
      <c r="G72" s="37"/>
      <c r="H72" s="37"/>
      <c r="I72" s="4" t="str">
        <f ca="1">IFERROR(OFFSET(TableRisk[[#Headers],[RIO Level]],MATCH($R72,TableRisk[FROM],1),0),"")</f>
        <v/>
      </c>
      <c r="J72" s="48"/>
      <c r="K72" s="35"/>
      <c r="L72" s="36"/>
      <c r="M72" s="35"/>
      <c r="N72" s="35"/>
      <c r="O72" s="136"/>
      <c r="P72" s="137" t="str">
        <f t="shared" ca="1" si="7"/>
        <v/>
      </c>
      <c r="Q72" s="138" t="str">
        <f t="shared" si="8"/>
        <v/>
      </c>
      <c r="R72" s="139" t="str">
        <f t="shared" si="9"/>
        <v/>
      </c>
      <c r="S72" s="137" t="b">
        <f t="shared" si="10"/>
        <v>0</v>
      </c>
    </row>
    <row r="73" spans="1:19" s="6" customFormat="1" ht="19" x14ac:dyDescent="0.2">
      <c r="A73" s="32"/>
      <c r="B73" s="33"/>
      <c r="C73" s="33"/>
      <c r="D73" s="44"/>
      <c r="E73" s="35"/>
      <c r="F73" s="36"/>
      <c r="G73" s="37"/>
      <c r="H73" s="37"/>
      <c r="I73" s="4" t="str">
        <f ca="1">IFERROR(OFFSET(TableRisk[[#Headers],[RIO Level]],MATCH($R73,TableRisk[FROM],1),0),"")</f>
        <v/>
      </c>
      <c r="J73" s="48"/>
      <c r="K73" s="35"/>
      <c r="L73" s="36"/>
      <c r="M73" s="35"/>
      <c r="N73" s="35"/>
      <c r="O73" s="136"/>
      <c r="P73" s="137" t="str">
        <f t="shared" ca="1" si="7"/>
        <v/>
      </c>
      <c r="Q73" s="138" t="str">
        <f t="shared" si="8"/>
        <v/>
      </c>
      <c r="R73" s="139" t="str">
        <f t="shared" si="9"/>
        <v/>
      </c>
      <c r="S73" s="137" t="b">
        <f t="shared" si="10"/>
        <v>0</v>
      </c>
    </row>
    <row r="74" spans="1:19" ht="19" x14ac:dyDescent="0.2">
      <c r="A74" s="32"/>
      <c r="B74" s="33"/>
      <c r="C74" s="33"/>
      <c r="D74" s="34"/>
      <c r="E74" s="35"/>
      <c r="F74" s="36"/>
      <c r="G74" s="37"/>
      <c r="H74" s="37"/>
      <c r="I74" s="4" t="str">
        <f ca="1">IFERROR(OFFSET(TableRisk[[#Headers],[RIO Level]],MATCH($R74,TableRisk[FROM],1),0),"")</f>
        <v/>
      </c>
      <c r="J74" s="46"/>
      <c r="K74" s="35"/>
      <c r="L74" s="36"/>
      <c r="M74" s="47"/>
      <c r="N74" s="35"/>
      <c r="O74" s="136"/>
      <c r="P74" s="137" t="str">
        <f t="shared" ca="1" si="7"/>
        <v/>
      </c>
      <c r="Q74" s="138" t="str">
        <f t="shared" si="8"/>
        <v/>
      </c>
      <c r="R74" s="139" t="str">
        <f t="shared" si="9"/>
        <v/>
      </c>
      <c r="S74" s="137" t="b">
        <f t="shared" si="10"/>
        <v>0</v>
      </c>
    </row>
    <row r="75" spans="1:19" ht="19" x14ac:dyDescent="0.2">
      <c r="A75" s="32"/>
      <c r="B75" s="33"/>
      <c r="C75" s="33"/>
      <c r="D75" s="34"/>
      <c r="E75" s="35"/>
      <c r="F75" s="36"/>
      <c r="G75" s="37"/>
      <c r="H75" s="37"/>
      <c r="I75" s="4" t="str">
        <f ca="1">IFERROR(OFFSET(TableRisk[[#Headers],[RIO Level]],MATCH($R75,TableRisk[FROM],1),0),"")</f>
        <v/>
      </c>
      <c r="J75" s="46"/>
      <c r="K75" s="35"/>
      <c r="L75" s="36"/>
      <c r="M75" s="47"/>
      <c r="N75" s="35"/>
      <c r="O75" s="136"/>
      <c r="P75" s="137" t="str">
        <f t="shared" ca="1" si="7"/>
        <v/>
      </c>
      <c r="Q75" s="138" t="str">
        <f t="shared" si="8"/>
        <v/>
      </c>
      <c r="R75" s="139" t="str">
        <f t="shared" si="9"/>
        <v/>
      </c>
      <c r="S75" s="137" t="b">
        <f t="shared" si="10"/>
        <v>0</v>
      </c>
    </row>
    <row r="76" spans="1:19" ht="19" x14ac:dyDescent="0.2">
      <c r="A76" s="32"/>
      <c r="B76" s="33"/>
      <c r="C76" s="33"/>
      <c r="D76" s="34"/>
      <c r="E76" s="35"/>
      <c r="F76" s="36"/>
      <c r="G76" s="37"/>
      <c r="H76" s="37"/>
      <c r="I76" s="4" t="str">
        <f ca="1">IFERROR(OFFSET(TableRisk[[#Headers],[RIO Level]],MATCH($R76,TableRisk[FROM],1),0),"")</f>
        <v/>
      </c>
      <c r="J76" s="46"/>
      <c r="K76" s="35"/>
      <c r="L76" s="36"/>
      <c r="M76" s="47"/>
      <c r="N76" s="35"/>
      <c r="O76" s="136"/>
      <c r="P76" s="137" t="str">
        <f t="shared" ca="1" si="7"/>
        <v/>
      </c>
      <c r="Q76" s="138" t="str">
        <f t="shared" si="8"/>
        <v/>
      </c>
      <c r="R76" s="139" t="str">
        <f t="shared" si="9"/>
        <v/>
      </c>
      <c r="S76" s="137" t="b">
        <f t="shared" si="10"/>
        <v>0</v>
      </c>
    </row>
    <row r="77" spans="1:19" ht="19" x14ac:dyDescent="0.2">
      <c r="A77" s="32"/>
      <c r="B77" s="33"/>
      <c r="C77" s="33"/>
      <c r="D77" s="34"/>
      <c r="E77" s="35"/>
      <c r="F77" s="36"/>
      <c r="G77" s="37"/>
      <c r="H77" s="37"/>
      <c r="I77" s="4" t="str">
        <f ca="1">IFERROR(OFFSET(TableRisk[[#Headers],[RIO Level]],MATCH($R77,TableRisk[FROM],1),0),"")</f>
        <v/>
      </c>
      <c r="J77" s="48"/>
      <c r="K77" s="35"/>
      <c r="L77" s="36"/>
      <c r="M77" s="47"/>
      <c r="N77" s="35"/>
      <c r="O77" s="136"/>
      <c r="P77" s="137" t="str">
        <f t="shared" ca="1" si="7"/>
        <v/>
      </c>
      <c r="Q77" s="138" t="str">
        <f t="shared" si="8"/>
        <v/>
      </c>
      <c r="R77" s="139" t="str">
        <f t="shared" si="9"/>
        <v/>
      </c>
      <c r="S77" s="137" t="b">
        <f t="shared" si="10"/>
        <v>0</v>
      </c>
    </row>
    <row r="78" spans="1:19" ht="19" x14ac:dyDescent="0.2">
      <c r="A78" s="32"/>
      <c r="B78" s="33"/>
      <c r="C78" s="33"/>
      <c r="D78" s="34"/>
      <c r="E78" s="35"/>
      <c r="F78" s="36"/>
      <c r="G78" s="37"/>
      <c r="H78" s="37"/>
      <c r="I78" s="4" t="str">
        <f ca="1">IFERROR(OFFSET(TableRisk[[#Headers],[RIO Level]],MATCH($R78,TableRisk[FROM],1),0),"")</f>
        <v/>
      </c>
      <c r="J78" s="46"/>
      <c r="K78" s="35"/>
      <c r="L78" s="36"/>
      <c r="M78" s="47"/>
      <c r="N78" s="35"/>
      <c r="O78" s="136"/>
      <c r="P78" s="137" t="str">
        <f t="shared" ca="1" si="7"/>
        <v/>
      </c>
      <c r="Q78" s="138" t="str">
        <f t="shared" si="8"/>
        <v/>
      </c>
      <c r="R78" s="139" t="str">
        <f t="shared" si="9"/>
        <v/>
      </c>
      <c r="S78" s="137" t="b">
        <f t="shared" si="10"/>
        <v>0</v>
      </c>
    </row>
    <row r="79" spans="1:19" ht="19" x14ac:dyDescent="0.2">
      <c r="A79" s="32"/>
      <c r="B79" s="33"/>
      <c r="C79" s="33"/>
      <c r="D79" s="34"/>
      <c r="E79" s="35"/>
      <c r="F79" s="36"/>
      <c r="G79" s="37"/>
      <c r="H79" s="37"/>
      <c r="I79" s="4" t="str">
        <f ca="1">IFERROR(OFFSET(TableRisk[[#Headers],[RIO Level]],MATCH($R79,TableRisk[FROM],1),0),"")</f>
        <v/>
      </c>
      <c r="J79" s="46"/>
      <c r="K79" s="35"/>
      <c r="L79" s="36"/>
      <c r="M79" s="47"/>
      <c r="N79" s="35"/>
      <c r="O79" s="136"/>
      <c r="P79" s="137" t="str">
        <f t="shared" ca="1" si="7"/>
        <v/>
      </c>
      <c r="Q79" s="138" t="str">
        <f t="shared" si="8"/>
        <v/>
      </c>
      <c r="R79" s="139" t="str">
        <f t="shared" si="9"/>
        <v/>
      </c>
      <c r="S79" s="137" t="b">
        <f t="shared" si="10"/>
        <v>0</v>
      </c>
    </row>
    <row r="80" spans="1:19" ht="19" x14ac:dyDescent="0.2">
      <c r="A80" s="32"/>
      <c r="B80" s="33"/>
      <c r="C80" s="33"/>
      <c r="D80" s="34"/>
      <c r="E80" s="35"/>
      <c r="F80" s="36"/>
      <c r="G80" s="37"/>
      <c r="H80" s="37"/>
      <c r="I80" s="4" t="str">
        <f ca="1">IFERROR(OFFSET(TableRisk[[#Headers],[RIO Level]],MATCH($R80,TableRisk[FROM],1),0),"")</f>
        <v/>
      </c>
      <c r="J80" s="48"/>
      <c r="K80" s="35"/>
      <c r="L80" s="36"/>
      <c r="M80" s="47"/>
      <c r="N80" s="35"/>
      <c r="O80" s="136"/>
      <c r="P80" s="137" t="str">
        <f t="shared" ca="1" si="7"/>
        <v/>
      </c>
      <c r="Q80" s="138" t="str">
        <f t="shared" si="8"/>
        <v/>
      </c>
      <c r="R80" s="139" t="str">
        <f t="shared" si="9"/>
        <v/>
      </c>
      <c r="S80" s="137" t="b">
        <f t="shared" si="10"/>
        <v>0</v>
      </c>
    </row>
    <row r="81" spans="1:19" s="6" customFormat="1" ht="19" x14ac:dyDescent="0.2">
      <c r="A81" s="32"/>
      <c r="B81" s="33"/>
      <c r="C81" s="33"/>
      <c r="D81" s="44"/>
      <c r="E81" s="35"/>
      <c r="F81" s="36"/>
      <c r="G81" s="37"/>
      <c r="H81" s="37"/>
      <c r="I81" s="4" t="str">
        <f ca="1">IFERROR(OFFSET(TableRisk[[#Headers],[RIO Level]],MATCH($R81,TableRisk[FROM],1),0),"")</f>
        <v/>
      </c>
      <c r="J81" s="48"/>
      <c r="K81" s="35"/>
      <c r="L81" s="36"/>
      <c r="M81" s="35"/>
      <c r="N81" s="35"/>
      <c r="O81" s="136"/>
      <c r="P81" s="137" t="str">
        <f t="shared" ca="1" si="7"/>
        <v/>
      </c>
      <c r="Q81" s="138" t="str">
        <f t="shared" si="8"/>
        <v/>
      </c>
      <c r="R81" s="139" t="str">
        <f t="shared" si="9"/>
        <v/>
      </c>
      <c r="S81" s="137" t="b">
        <f t="shared" si="10"/>
        <v>0</v>
      </c>
    </row>
    <row r="82" spans="1:19" ht="19" x14ac:dyDescent="0.2">
      <c r="A82" s="32"/>
      <c r="B82" s="33"/>
      <c r="C82" s="33"/>
      <c r="D82" s="34"/>
      <c r="E82" s="35"/>
      <c r="F82" s="36"/>
      <c r="G82" s="37"/>
      <c r="H82" s="37"/>
      <c r="I82" s="4" t="str">
        <f ca="1">IFERROR(OFFSET(TableRisk[[#Headers],[RIO Level]],MATCH($R82,TableRisk[FROM],1),0),"")</f>
        <v/>
      </c>
      <c r="J82" s="48"/>
      <c r="K82" s="35"/>
      <c r="L82" s="36"/>
      <c r="M82" s="47"/>
      <c r="N82" s="35"/>
      <c r="O82" s="136"/>
      <c r="P82" s="137" t="str">
        <f t="shared" ca="1" si="7"/>
        <v/>
      </c>
      <c r="Q82" s="138" t="str">
        <f t="shared" si="8"/>
        <v/>
      </c>
      <c r="R82" s="139" t="str">
        <f t="shared" si="9"/>
        <v/>
      </c>
      <c r="S82" s="137" t="b">
        <f t="shared" si="10"/>
        <v>0</v>
      </c>
    </row>
    <row r="83" spans="1:19" ht="19" x14ac:dyDescent="0.2">
      <c r="A83" s="32"/>
      <c r="B83" s="33"/>
      <c r="C83" s="33"/>
      <c r="D83" s="34"/>
      <c r="E83" s="35"/>
      <c r="F83" s="36"/>
      <c r="G83" s="37"/>
      <c r="H83" s="37"/>
      <c r="I83" s="4" t="str">
        <f ca="1">IFERROR(OFFSET(TableRisk[[#Headers],[RIO Level]],MATCH($R83,TableRisk[FROM],1),0),"")</f>
        <v/>
      </c>
      <c r="J83" s="48"/>
      <c r="K83" s="35"/>
      <c r="L83" s="36"/>
      <c r="M83" s="47"/>
      <c r="N83" s="35"/>
      <c r="O83" s="136"/>
      <c r="P83" s="137" t="str">
        <f t="shared" ca="1" si="7"/>
        <v/>
      </c>
      <c r="Q83" s="138" t="str">
        <f t="shared" si="8"/>
        <v/>
      </c>
      <c r="R83" s="139" t="str">
        <f t="shared" si="9"/>
        <v/>
      </c>
      <c r="S83" s="137" t="b">
        <f t="shared" si="10"/>
        <v>0</v>
      </c>
    </row>
    <row r="84" spans="1:19" ht="19" x14ac:dyDescent="0.2">
      <c r="A84" s="32"/>
      <c r="B84" s="33"/>
      <c r="C84" s="33"/>
      <c r="D84" s="34"/>
      <c r="E84" s="35"/>
      <c r="F84" s="36"/>
      <c r="G84" s="37"/>
      <c r="H84" s="37"/>
      <c r="I84" s="4" t="str">
        <f ca="1">IFERROR(OFFSET(TableRisk[[#Headers],[RIO Level]],MATCH($R84,TableRisk[FROM],1),0),"")</f>
        <v/>
      </c>
      <c r="J84" s="48"/>
      <c r="K84" s="35"/>
      <c r="L84" s="36"/>
      <c r="M84" s="47"/>
      <c r="N84" s="35"/>
      <c r="O84" s="136"/>
      <c r="P84" s="137" t="str">
        <f t="shared" ca="1" si="7"/>
        <v/>
      </c>
      <c r="Q84" s="138" t="str">
        <f t="shared" si="8"/>
        <v/>
      </c>
      <c r="R84" s="139" t="str">
        <f t="shared" si="9"/>
        <v/>
      </c>
      <c r="S84" s="137" t="b">
        <f t="shared" si="10"/>
        <v>0</v>
      </c>
    </row>
    <row r="85" spans="1:19" ht="19" x14ac:dyDescent="0.2">
      <c r="A85" s="32"/>
      <c r="B85" s="33"/>
      <c r="C85" s="33"/>
      <c r="D85" s="34"/>
      <c r="E85" s="35"/>
      <c r="F85" s="36"/>
      <c r="G85" s="37"/>
      <c r="H85" s="37"/>
      <c r="I85" s="4" t="str">
        <f ca="1">IFERROR(OFFSET(TableRisk[[#Headers],[RIO Level]],MATCH($R85,TableRisk[FROM],1),0),"")</f>
        <v/>
      </c>
      <c r="J85" s="46"/>
      <c r="K85" s="35"/>
      <c r="L85" s="36"/>
      <c r="M85" s="47"/>
      <c r="N85" s="35"/>
      <c r="O85" s="136"/>
      <c r="P85" s="137" t="str">
        <f t="shared" ca="1" si="7"/>
        <v/>
      </c>
      <c r="Q85" s="138" t="str">
        <f t="shared" si="8"/>
        <v/>
      </c>
      <c r="R85" s="139" t="str">
        <f t="shared" si="9"/>
        <v/>
      </c>
      <c r="S85" s="137" t="b">
        <f t="shared" si="10"/>
        <v>0</v>
      </c>
    </row>
    <row r="86" spans="1:19" ht="19" x14ac:dyDescent="0.2">
      <c r="A86" s="32"/>
      <c r="B86" s="33"/>
      <c r="C86" s="33"/>
      <c r="D86" s="34"/>
      <c r="E86" s="35"/>
      <c r="F86" s="36"/>
      <c r="G86" s="37"/>
      <c r="H86" s="37"/>
      <c r="I86" s="4" t="str">
        <f ca="1">IFERROR(OFFSET(TableRisk[[#Headers],[RIO Level]],MATCH($R86,TableRisk[FROM],1),0),"")</f>
        <v/>
      </c>
      <c r="J86" s="46"/>
      <c r="K86" s="35"/>
      <c r="L86" s="36"/>
      <c r="M86" s="47"/>
      <c r="N86" s="35"/>
      <c r="O86" s="136"/>
      <c r="P86" s="137" t="str">
        <f t="shared" ca="1" si="7"/>
        <v/>
      </c>
      <c r="Q86" s="138" t="str">
        <f t="shared" si="8"/>
        <v/>
      </c>
      <c r="R86" s="139" t="str">
        <f t="shared" si="9"/>
        <v/>
      </c>
      <c r="S86" s="137" t="b">
        <f t="shared" si="10"/>
        <v>0</v>
      </c>
    </row>
    <row r="87" spans="1:19" ht="19" x14ac:dyDescent="0.2">
      <c r="A87" s="32"/>
      <c r="B87" s="33"/>
      <c r="C87" s="33"/>
      <c r="D87" s="34"/>
      <c r="E87" s="35"/>
      <c r="F87" s="36"/>
      <c r="G87" s="37"/>
      <c r="H87" s="37"/>
      <c r="I87" s="4" t="str">
        <f ca="1">IFERROR(OFFSET(TableRisk[[#Headers],[RIO Level]],MATCH($R87,TableRisk[FROM],1),0),"")</f>
        <v/>
      </c>
      <c r="J87" s="48"/>
      <c r="K87" s="35"/>
      <c r="L87" s="36"/>
      <c r="M87" s="47"/>
      <c r="N87" s="35"/>
      <c r="O87" s="136"/>
      <c r="P87" s="137" t="str">
        <f t="shared" ca="1" si="7"/>
        <v/>
      </c>
      <c r="Q87" s="138" t="str">
        <f t="shared" si="8"/>
        <v/>
      </c>
      <c r="R87" s="139" t="str">
        <f t="shared" si="9"/>
        <v/>
      </c>
      <c r="S87" s="137" t="b">
        <f t="shared" si="10"/>
        <v>0</v>
      </c>
    </row>
    <row r="88" spans="1:19" ht="19" x14ac:dyDescent="0.2">
      <c r="A88" s="32"/>
      <c r="B88" s="33"/>
      <c r="C88" s="33"/>
      <c r="D88" s="34"/>
      <c r="E88" s="35"/>
      <c r="F88" s="36"/>
      <c r="G88" s="37"/>
      <c r="H88" s="37"/>
      <c r="I88" s="4" t="str">
        <f ca="1">IFERROR(OFFSET(TableRisk[[#Headers],[RIO Level]],MATCH($R88,TableRisk[FROM],1),0),"")</f>
        <v/>
      </c>
      <c r="J88" s="48"/>
      <c r="K88" s="35"/>
      <c r="L88" s="36"/>
      <c r="M88" s="47"/>
      <c r="N88" s="35"/>
      <c r="O88" s="136"/>
      <c r="P88" s="137" t="str">
        <f t="shared" ca="1" si="7"/>
        <v/>
      </c>
      <c r="Q88" s="138" t="str">
        <f t="shared" si="8"/>
        <v/>
      </c>
      <c r="R88" s="139" t="str">
        <f t="shared" si="9"/>
        <v/>
      </c>
      <c r="S88" s="137" t="b">
        <f t="shared" si="10"/>
        <v>0</v>
      </c>
    </row>
    <row r="89" spans="1:19" ht="19" x14ac:dyDescent="0.2">
      <c r="A89" s="32"/>
      <c r="B89" s="33"/>
      <c r="C89" s="33"/>
      <c r="D89" s="34"/>
      <c r="E89" s="35"/>
      <c r="F89" s="36"/>
      <c r="G89" s="37"/>
      <c r="H89" s="37"/>
      <c r="I89" s="4" t="str">
        <f ca="1">IFERROR(OFFSET(TableRisk[[#Headers],[RIO Level]],MATCH($R89,TableRisk[FROM],1),0),"")</f>
        <v/>
      </c>
      <c r="J89" s="46"/>
      <c r="K89" s="35"/>
      <c r="L89" s="36"/>
      <c r="M89" s="47"/>
      <c r="N89" s="35"/>
      <c r="O89" s="136"/>
      <c r="P89" s="137" t="str">
        <f t="shared" ca="1" si="7"/>
        <v/>
      </c>
      <c r="Q89" s="138" t="str">
        <f t="shared" si="8"/>
        <v/>
      </c>
      <c r="R89" s="139" t="str">
        <f t="shared" si="9"/>
        <v/>
      </c>
      <c r="S89" s="137" t="b">
        <f t="shared" si="10"/>
        <v>0</v>
      </c>
    </row>
    <row r="90" spans="1:19" s="6" customFormat="1" ht="19" x14ac:dyDescent="0.2">
      <c r="A90" s="32"/>
      <c r="B90" s="33"/>
      <c r="C90" s="33"/>
      <c r="D90" s="44"/>
      <c r="E90" s="35"/>
      <c r="F90" s="36"/>
      <c r="G90" s="37"/>
      <c r="H90" s="37"/>
      <c r="I90" s="4" t="str">
        <f ca="1">IFERROR(OFFSET(TableRisk[[#Headers],[RIO Level]],MATCH($R90,TableRisk[FROM],1),0),"")</f>
        <v/>
      </c>
      <c r="J90" s="48"/>
      <c r="K90" s="35"/>
      <c r="L90" s="36"/>
      <c r="M90" s="35"/>
      <c r="N90" s="35"/>
      <c r="O90" s="136"/>
      <c r="P90" s="137" t="str">
        <f t="shared" ca="1" si="7"/>
        <v/>
      </c>
      <c r="Q90" s="138" t="str">
        <f t="shared" si="8"/>
        <v/>
      </c>
      <c r="R90" s="139" t="str">
        <f t="shared" si="9"/>
        <v/>
      </c>
      <c r="S90" s="137" t="b">
        <f t="shared" si="10"/>
        <v>0</v>
      </c>
    </row>
    <row r="91" spans="1:19" s="6" customFormat="1" ht="19" x14ac:dyDescent="0.2">
      <c r="A91" s="32"/>
      <c r="B91" s="33"/>
      <c r="C91" s="33"/>
      <c r="D91" s="44"/>
      <c r="E91" s="35"/>
      <c r="F91" s="36"/>
      <c r="G91" s="37"/>
      <c r="H91" s="37"/>
      <c r="I91" s="4" t="str">
        <f ca="1">IFERROR(OFFSET(TableRisk[[#Headers],[RIO Level]],MATCH($R91,TableRisk[FROM],1),0),"")</f>
        <v/>
      </c>
      <c r="J91" s="48"/>
      <c r="K91" s="35"/>
      <c r="L91" s="36"/>
      <c r="M91" s="35"/>
      <c r="N91" s="35"/>
      <c r="O91" s="136"/>
      <c r="P91" s="137" t="str">
        <f t="shared" ca="1" si="7"/>
        <v/>
      </c>
      <c r="Q91" s="138" t="str">
        <f t="shared" si="8"/>
        <v/>
      </c>
      <c r="R91" s="139" t="str">
        <f t="shared" si="9"/>
        <v/>
      </c>
      <c r="S91" s="137" t="b">
        <f t="shared" si="10"/>
        <v>0</v>
      </c>
    </row>
    <row r="92" spans="1:19" ht="19" x14ac:dyDescent="0.2">
      <c r="A92" s="32"/>
      <c r="B92" s="33"/>
      <c r="C92" s="33"/>
      <c r="D92" s="34"/>
      <c r="E92" s="35"/>
      <c r="F92" s="36"/>
      <c r="G92" s="37"/>
      <c r="H92" s="37"/>
      <c r="I92" s="4" t="str">
        <f ca="1">IFERROR(OFFSET(TableRisk[[#Headers],[RIO Level]],MATCH($R92,TableRisk[FROM],1),0),"")</f>
        <v/>
      </c>
      <c r="J92" s="46"/>
      <c r="K92" s="35"/>
      <c r="L92" s="36"/>
      <c r="M92" s="47"/>
      <c r="N92" s="35"/>
      <c r="O92" s="136"/>
      <c r="P92" s="137" t="str">
        <f t="shared" ca="1" si="7"/>
        <v/>
      </c>
      <c r="Q92" s="138" t="str">
        <f t="shared" si="8"/>
        <v/>
      </c>
      <c r="R92" s="139" t="str">
        <f t="shared" si="9"/>
        <v/>
      </c>
      <c r="S92" s="137" t="b">
        <f t="shared" si="10"/>
        <v>0</v>
      </c>
    </row>
    <row r="93" spans="1:19" s="6" customFormat="1" ht="19" x14ac:dyDescent="0.2">
      <c r="A93" s="32"/>
      <c r="B93" s="33"/>
      <c r="C93" s="33"/>
      <c r="D93" s="44"/>
      <c r="E93" s="35"/>
      <c r="F93" s="36"/>
      <c r="G93" s="37"/>
      <c r="H93" s="37"/>
      <c r="I93" s="4" t="str">
        <f ca="1">IFERROR(OFFSET(TableRisk[[#Headers],[RIO Level]],MATCH($R93,TableRisk[FROM],1),0),"")</f>
        <v/>
      </c>
      <c r="J93" s="48"/>
      <c r="K93" s="35"/>
      <c r="L93" s="36"/>
      <c r="M93" s="35"/>
      <c r="N93" s="35"/>
      <c r="O93" s="136"/>
      <c r="P93" s="137" t="str">
        <f t="shared" ca="1" si="7"/>
        <v/>
      </c>
      <c r="Q93" s="138" t="str">
        <f t="shared" si="8"/>
        <v/>
      </c>
      <c r="R93" s="139" t="str">
        <f t="shared" si="9"/>
        <v/>
      </c>
      <c r="S93" s="137" t="b">
        <f t="shared" si="10"/>
        <v>0</v>
      </c>
    </row>
    <row r="94" spans="1:19" ht="19" x14ac:dyDescent="0.2">
      <c r="A94" s="32"/>
      <c r="B94" s="33"/>
      <c r="C94" s="33"/>
      <c r="D94" s="34"/>
      <c r="E94" s="35"/>
      <c r="F94" s="36"/>
      <c r="G94" s="37"/>
      <c r="H94" s="37"/>
      <c r="I94" s="4" t="str">
        <f ca="1">IFERROR(OFFSET(TableRisk[[#Headers],[RIO Level]],MATCH($R94,TableRisk[FROM],1),0),"")</f>
        <v/>
      </c>
      <c r="J94" s="46"/>
      <c r="K94" s="35"/>
      <c r="L94" s="36"/>
      <c r="M94" s="47"/>
      <c r="N94" s="35"/>
      <c r="O94" s="136"/>
      <c r="P94" s="137" t="str">
        <f t="shared" ca="1" si="7"/>
        <v/>
      </c>
      <c r="Q94" s="138" t="str">
        <f t="shared" si="8"/>
        <v/>
      </c>
      <c r="R94" s="139" t="str">
        <f t="shared" si="9"/>
        <v/>
      </c>
      <c r="S94" s="137" t="b">
        <f t="shared" si="10"/>
        <v>0</v>
      </c>
    </row>
    <row r="95" spans="1:19" ht="19" x14ac:dyDescent="0.2">
      <c r="A95" s="32"/>
      <c r="B95" s="33"/>
      <c r="C95" s="33"/>
      <c r="D95" s="34"/>
      <c r="E95" s="35"/>
      <c r="F95" s="36"/>
      <c r="G95" s="37"/>
      <c r="H95" s="37"/>
      <c r="I95" s="4" t="str">
        <f ca="1">IFERROR(OFFSET(TableRisk[[#Headers],[RIO Level]],MATCH($R95,TableRisk[FROM],1),0),"")</f>
        <v/>
      </c>
      <c r="J95" s="46"/>
      <c r="K95" s="35"/>
      <c r="L95" s="36"/>
      <c r="M95" s="47"/>
      <c r="N95" s="35"/>
      <c r="O95" s="136"/>
      <c r="P95" s="137" t="str">
        <f t="shared" ca="1" si="7"/>
        <v/>
      </c>
      <c r="Q95" s="138" t="str">
        <f t="shared" si="8"/>
        <v/>
      </c>
      <c r="R95" s="139" t="str">
        <f t="shared" si="9"/>
        <v/>
      </c>
      <c r="S95" s="137" t="b">
        <f t="shared" si="10"/>
        <v>0</v>
      </c>
    </row>
    <row r="96" spans="1:19" ht="19" x14ac:dyDescent="0.2">
      <c r="A96" s="32"/>
      <c r="B96" s="33"/>
      <c r="C96" s="33"/>
      <c r="D96" s="34"/>
      <c r="E96" s="35"/>
      <c r="F96" s="36"/>
      <c r="G96" s="37"/>
      <c r="H96" s="37"/>
      <c r="I96" s="4" t="str">
        <f ca="1">IFERROR(OFFSET(TableRisk[[#Headers],[RIO Level]],MATCH($R96,TableRisk[FROM],1),0),"")</f>
        <v/>
      </c>
      <c r="J96" s="46"/>
      <c r="K96" s="35"/>
      <c r="L96" s="36"/>
      <c r="M96" s="47"/>
      <c r="N96" s="35"/>
      <c r="O96" s="136"/>
      <c r="P96" s="137" t="str">
        <f t="shared" ca="1" si="7"/>
        <v/>
      </c>
      <c r="Q96" s="138" t="str">
        <f t="shared" si="8"/>
        <v/>
      </c>
      <c r="R96" s="139" t="str">
        <f t="shared" si="9"/>
        <v/>
      </c>
      <c r="S96" s="137" t="b">
        <f t="shared" si="10"/>
        <v>0</v>
      </c>
    </row>
    <row r="97" spans="1:19" ht="19" x14ac:dyDescent="0.2">
      <c r="A97" s="32"/>
      <c r="B97" s="33"/>
      <c r="C97" s="33"/>
      <c r="D97" s="34"/>
      <c r="E97" s="35"/>
      <c r="F97" s="36"/>
      <c r="G97" s="37"/>
      <c r="H97" s="37"/>
      <c r="I97" s="4" t="str">
        <f ca="1">IFERROR(OFFSET(TableRisk[[#Headers],[RIO Level]],MATCH($R97,TableRisk[FROM],1),0),"")</f>
        <v/>
      </c>
      <c r="J97" s="46"/>
      <c r="K97" s="35"/>
      <c r="L97" s="36"/>
      <c r="M97" s="47"/>
      <c r="N97" s="35"/>
      <c r="O97" s="136"/>
      <c r="P97" s="137" t="str">
        <f t="shared" ca="1" si="7"/>
        <v/>
      </c>
      <c r="Q97" s="138" t="str">
        <f t="shared" si="8"/>
        <v/>
      </c>
      <c r="R97" s="139" t="str">
        <f t="shared" si="9"/>
        <v/>
      </c>
      <c r="S97" s="137" t="b">
        <f t="shared" si="10"/>
        <v>0</v>
      </c>
    </row>
    <row r="98" spans="1:19" ht="19" x14ac:dyDescent="0.2">
      <c r="A98" s="32"/>
      <c r="B98" s="33"/>
      <c r="C98" s="33"/>
      <c r="D98" s="34"/>
      <c r="E98" s="35"/>
      <c r="F98" s="36"/>
      <c r="G98" s="37"/>
      <c r="H98" s="37"/>
      <c r="I98" s="4" t="str">
        <f ca="1">IFERROR(OFFSET(TableRisk[[#Headers],[RIO Level]],MATCH($R98,TableRisk[FROM],1),0),"")</f>
        <v/>
      </c>
      <c r="J98" s="48"/>
      <c r="K98" s="35"/>
      <c r="L98" s="36"/>
      <c r="M98" s="47"/>
      <c r="N98" s="35"/>
      <c r="O98" s="136"/>
      <c r="P98" s="137" t="str">
        <f t="shared" ca="1" si="7"/>
        <v/>
      </c>
      <c r="Q98" s="138" t="str">
        <f t="shared" ref="Q98:Q129" si="11">IF(J98="","",EOMONTH(J98,0))</f>
        <v/>
      </c>
      <c r="R98" s="139" t="str">
        <f t="shared" ref="R98:R129" si="12">IF(AND(G98&lt;&gt;"",H98&lt;&gt;""),G98*H98,"")</f>
        <v/>
      </c>
      <c r="S98" s="137" t="b">
        <f t="shared" ref="S98:S129" si="13">B98&lt;&gt;""</f>
        <v>0</v>
      </c>
    </row>
    <row r="99" spans="1:19" s="6" customFormat="1" ht="19" x14ac:dyDescent="0.2">
      <c r="A99" s="32"/>
      <c r="B99" s="33"/>
      <c r="C99" s="33"/>
      <c r="D99" s="44"/>
      <c r="E99" s="35"/>
      <c r="F99" s="36"/>
      <c r="G99" s="37"/>
      <c r="H99" s="37"/>
      <c r="I99" s="4" t="str">
        <f ca="1">IFERROR(OFFSET(TableRisk[[#Headers],[RIO Level]],MATCH($R99,TableRisk[FROM],1),0),"")</f>
        <v/>
      </c>
      <c r="J99" s="48"/>
      <c r="K99" s="35"/>
      <c r="L99" s="36"/>
      <c r="M99" s="35"/>
      <c r="N99" s="35"/>
      <c r="O99" s="136"/>
      <c r="P99" s="137" t="str">
        <f t="shared" ca="1" si="7"/>
        <v/>
      </c>
      <c r="Q99" s="138" t="str">
        <f t="shared" si="11"/>
        <v/>
      </c>
      <c r="R99" s="139" t="str">
        <f t="shared" si="12"/>
        <v/>
      </c>
      <c r="S99" s="137" t="b">
        <f t="shared" si="13"/>
        <v>0</v>
      </c>
    </row>
    <row r="100" spans="1:19" ht="19" x14ac:dyDescent="0.2">
      <c r="A100" s="32"/>
      <c r="B100" s="33"/>
      <c r="C100" s="39"/>
      <c r="D100" s="45"/>
      <c r="E100" s="41"/>
      <c r="F100" s="42"/>
      <c r="G100" s="37"/>
      <c r="H100" s="37"/>
      <c r="I100" s="4" t="str">
        <f ca="1">IFERROR(OFFSET(TableRisk[[#Headers],[RIO Level]],MATCH($R100,TableRisk[FROM],1),0),"")</f>
        <v/>
      </c>
      <c r="J100" s="46"/>
      <c r="K100" s="35"/>
      <c r="L100" s="42"/>
      <c r="M100" s="51"/>
      <c r="N100" s="41"/>
      <c r="O100" s="136"/>
      <c r="P100" s="137" t="str">
        <f t="shared" ca="1" si="7"/>
        <v/>
      </c>
      <c r="Q100" s="138" t="str">
        <f t="shared" si="11"/>
        <v/>
      </c>
      <c r="R100" s="139" t="str">
        <f t="shared" si="12"/>
        <v/>
      </c>
      <c r="S100" s="137" t="b">
        <f t="shared" si="13"/>
        <v>0</v>
      </c>
    </row>
    <row r="101" spans="1:19" ht="19" x14ac:dyDescent="0.2">
      <c r="A101" s="32"/>
      <c r="B101" s="33"/>
      <c r="C101" s="33"/>
      <c r="D101" s="34"/>
      <c r="E101" s="35"/>
      <c r="F101" s="36"/>
      <c r="G101" s="37"/>
      <c r="H101" s="37"/>
      <c r="I101" s="4" t="str">
        <f ca="1">IFERROR(OFFSET(TableRisk[[#Headers],[RIO Level]],MATCH($R101,TableRisk[FROM],1),0),"")</f>
        <v/>
      </c>
      <c r="J101" s="46"/>
      <c r="K101" s="35"/>
      <c r="L101" s="36"/>
      <c r="M101" s="47"/>
      <c r="N101" s="35"/>
      <c r="O101" s="136"/>
      <c r="P101" s="137" t="str">
        <f t="shared" ca="1" si="7"/>
        <v/>
      </c>
      <c r="Q101" s="138" t="str">
        <f t="shared" si="11"/>
        <v/>
      </c>
      <c r="R101" s="139" t="str">
        <f t="shared" si="12"/>
        <v/>
      </c>
      <c r="S101" s="137" t="b">
        <f t="shared" si="13"/>
        <v>0</v>
      </c>
    </row>
    <row r="102" spans="1:19" s="6" customFormat="1" ht="19" x14ac:dyDescent="0.2">
      <c r="A102" s="32"/>
      <c r="B102" s="33"/>
      <c r="C102" s="33"/>
      <c r="D102" s="44"/>
      <c r="E102" s="35"/>
      <c r="F102" s="36"/>
      <c r="G102" s="37"/>
      <c r="H102" s="37"/>
      <c r="I102" s="4" t="str">
        <f ca="1">IFERROR(OFFSET(TableRisk[[#Headers],[RIO Level]],MATCH($R102,TableRisk[FROM],1),0),"")</f>
        <v/>
      </c>
      <c r="J102" s="48"/>
      <c r="K102" s="35"/>
      <c r="L102" s="36"/>
      <c r="M102" s="35"/>
      <c r="N102" s="35"/>
      <c r="O102" s="136"/>
      <c r="P102" s="137" t="str">
        <f t="shared" ca="1" si="7"/>
        <v/>
      </c>
      <c r="Q102" s="138" t="str">
        <f t="shared" si="11"/>
        <v/>
      </c>
      <c r="R102" s="139" t="str">
        <f t="shared" si="12"/>
        <v/>
      </c>
      <c r="S102" s="137" t="b">
        <f t="shared" si="13"/>
        <v>0</v>
      </c>
    </row>
    <row r="103" spans="1:19" s="6" customFormat="1" ht="19" x14ac:dyDescent="0.2">
      <c r="A103" s="32"/>
      <c r="B103" s="33"/>
      <c r="C103" s="33"/>
      <c r="D103" s="44"/>
      <c r="E103" s="35"/>
      <c r="F103" s="36"/>
      <c r="G103" s="37"/>
      <c r="H103" s="37"/>
      <c r="I103" s="4" t="str">
        <f ca="1">IFERROR(OFFSET(TableRisk[[#Headers],[RIO Level]],MATCH($R103,TableRisk[FROM],1),0),"")</f>
        <v/>
      </c>
      <c r="J103" s="48"/>
      <c r="K103" s="35"/>
      <c r="L103" s="36"/>
      <c r="M103" s="35"/>
      <c r="N103" s="35"/>
      <c r="O103" s="136"/>
      <c r="P103" s="137" t="str">
        <f t="shared" ca="1" si="7"/>
        <v/>
      </c>
      <c r="Q103" s="138" t="str">
        <f t="shared" si="11"/>
        <v/>
      </c>
      <c r="R103" s="139" t="str">
        <f t="shared" si="12"/>
        <v/>
      </c>
      <c r="S103" s="137" t="b">
        <f t="shared" si="13"/>
        <v>0</v>
      </c>
    </row>
    <row r="104" spans="1:19" s="6" customFormat="1" ht="19" x14ac:dyDescent="0.2">
      <c r="A104" s="32"/>
      <c r="B104" s="33"/>
      <c r="C104" s="33"/>
      <c r="D104" s="44"/>
      <c r="E104" s="35"/>
      <c r="F104" s="36"/>
      <c r="G104" s="37"/>
      <c r="H104" s="37"/>
      <c r="I104" s="4" t="str">
        <f ca="1">IFERROR(OFFSET(TableRisk[[#Headers],[RIO Level]],MATCH($R104,TableRisk[FROM],1),0),"")</f>
        <v/>
      </c>
      <c r="J104" s="48"/>
      <c r="K104" s="35"/>
      <c r="L104" s="36"/>
      <c r="M104" s="35"/>
      <c r="N104" s="35"/>
      <c r="O104" s="136"/>
      <c r="P104" s="137" t="str">
        <f t="shared" ca="1" si="7"/>
        <v/>
      </c>
      <c r="Q104" s="138" t="str">
        <f t="shared" si="11"/>
        <v/>
      </c>
      <c r="R104" s="139" t="str">
        <f t="shared" si="12"/>
        <v/>
      </c>
      <c r="S104" s="137" t="b">
        <f t="shared" si="13"/>
        <v>0</v>
      </c>
    </row>
    <row r="105" spans="1:19" ht="19" x14ac:dyDescent="0.2">
      <c r="A105" s="32"/>
      <c r="B105" s="33"/>
      <c r="C105" s="33"/>
      <c r="D105" s="34"/>
      <c r="E105" s="35"/>
      <c r="F105" s="36"/>
      <c r="G105" s="37"/>
      <c r="H105" s="37"/>
      <c r="I105" s="4" t="str">
        <f ca="1">IFERROR(OFFSET(TableRisk[[#Headers],[RIO Level]],MATCH($R105,TableRisk[FROM],1),0),"")</f>
        <v/>
      </c>
      <c r="J105" s="48"/>
      <c r="K105" s="35"/>
      <c r="L105" s="36"/>
      <c r="M105" s="47"/>
      <c r="N105" s="35"/>
      <c r="O105" s="136"/>
      <c r="P105" s="137" t="str">
        <f t="shared" ca="1" si="7"/>
        <v/>
      </c>
      <c r="Q105" s="138" t="str">
        <f t="shared" si="11"/>
        <v/>
      </c>
      <c r="R105" s="139" t="str">
        <f t="shared" si="12"/>
        <v/>
      </c>
      <c r="S105" s="137" t="b">
        <f t="shared" si="13"/>
        <v>0</v>
      </c>
    </row>
    <row r="106" spans="1:19" ht="19" x14ac:dyDescent="0.2">
      <c r="A106" s="32"/>
      <c r="B106" s="33"/>
      <c r="C106" s="33"/>
      <c r="D106" s="34"/>
      <c r="E106" s="35"/>
      <c r="F106" s="36"/>
      <c r="G106" s="37"/>
      <c r="H106" s="37"/>
      <c r="I106" s="4" t="str">
        <f ca="1">IFERROR(OFFSET(TableRisk[[#Headers],[RIO Level]],MATCH($R106,TableRisk[FROM],1),0),"")</f>
        <v/>
      </c>
      <c r="J106" s="48"/>
      <c r="K106" s="35"/>
      <c r="L106" s="36"/>
      <c r="M106" s="47"/>
      <c r="N106" s="35"/>
      <c r="O106" s="136"/>
      <c r="P106" s="137" t="str">
        <f t="shared" ca="1" si="7"/>
        <v/>
      </c>
      <c r="Q106" s="138" t="str">
        <f t="shared" si="11"/>
        <v/>
      </c>
      <c r="R106" s="139" t="str">
        <f t="shared" si="12"/>
        <v/>
      </c>
      <c r="S106" s="137" t="b">
        <f t="shared" si="13"/>
        <v>0</v>
      </c>
    </row>
    <row r="107" spans="1:19" ht="19" x14ac:dyDescent="0.2">
      <c r="A107" s="32"/>
      <c r="B107" s="33"/>
      <c r="C107" s="33"/>
      <c r="D107" s="34"/>
      <c r="E107" s="35"/>
      <c r="F107" s="36"/>
      <c r="G107" s="37"/>
      <c r="H107" s="37"/>
      <c r="I107" s="4" t="str">
        <f ca="1">IFERROR(OFFSET(TableRisk[[#Headers],[RIO Level]],MATCH($R107,TableRisk[FROM],1),0),"")</f>
        <v/>
      </c>
      <c r="J107" s="48"/>
      <c r="K107" s="35"/>
      <c r="L107" s="36"/>
      <c r="M107" s="47"/>
      <c r="N107" s="35"/>
      <c r="O107" s="136"/>
      <c r="P107" s="137" t="str">
        <f t="shared" ca="1" si="7"/>
        <v/>
      </c>
      <c r="Q107" s="138" t="str">
        <f t="shared" si="11"/>
        <v/>
      </c>
      <c r="R107" s="139" t="str">
        <f t="shared" si="12"/>
        <v/>
      </c>
      <c r="S107" s="137" t="b">
        <f t="shared" si="13"/>
        <v>0</v>
      </c>
    </row>
    <row r="108" spans="1:19" ht="19" x14ac:dyDescent="0.2">
      <c r="A108" s="32"/>
      <c r="B108" s="33"/>
      <c r="C108" s="33"/>
      <c r="D108" s="34"/>
      <c r="E108" s="35"/>
      <c r="F108" s="36"/>
      <c r="G108" s="37"/>
      <c r="H108" s="37"/>
      <c r="I108" s="4" t="str">
        <f ca="1">IFERROR(OFFSET(TableRisk[[#Headers],[RIO Level]],MATCH($R108,TableRisk[FROM],1),0),"")</f>
        <v/>
      </c>
      <c r="J108" s="48"/>
      <c r="K108" s="35"/>
      <c r="L108" s="36"/>
      <c r="M108" s="47"/>
      <c r="N108" s="35"/>
      <c r="O108" s="136"/>
      <c r="P108" s="137" t="str">
        <f t="shared" ca="1" si="7"/>
        <v/>
      </c>
      <c r="Q108" s="138" t="str">
        <f t="shared" si="11"/>
        <v/>
      </c>
      <c r="R108" s="139" t="str">
        <f t="shared" si="12"/>
        <v/>
      </c>
      <c r="S108" s="137" t="b">
        <f t="shared" si="13"/>
        <v>0</v>
      </c>
    </row>
    <row r="109" spans="1:19" ht="19" x14ac:dyDescent="0.2">
      <c r="A109" s="32"/>
      <c r="B109" s="33"/>
      <c r="C109" s="33"/>
      <c r="D109" s="34"/>
      <c r="E109" s="35"/>
      <c r="F109" s="36"/>
      <c r="G109" s="37"/>
      <c r="H109" s="37"/>
      <c r="I109" s="4" t="str">
        <f ca="1">IFERROR(OFFSET(TableRisk[[#Headers],[RIO Level]],MATCH($R109,TableRisk[FROM],1),0),"")</f>
        <v/>
      </c>
      <c r="J109" s="48"/>
      <c r="K109" s="35"/>
      <c r="L109" s="36"/>
      <c r="M109" s="47"/>
      <c r="N109" s="35"/>
      <c r="O109" s="136"/>
      <c r="P109" s="137" t="str">
        <f t="shared" ca="1" si="7"/>
        <v/>
      </c>
      <c r="Q109" s="138" t="str">
        <f t="shared" si="11"/>
        <v/>
      </c>
      <c r="R109" s="139" t="str">
        <f t="shared" si="12"/>
        <v/>
      </c>
      <c r="S109" s="137" t="b">
        <f t="shared" si="13"/>
        <v>0</v>
      </c>
    </row>
    <row r="110" spans="1:19" s="6" customFormat="1" ht="19" x14ac:dyDescent="0.2">
      <c r="A110" s="32"/>
      <c r="B110" s="33"/>
      <c r="C110" s="33"/>
      <c r="D110" s="44"/>
      <c r="E110" s="35"/>
      <c r="F110" s="36"/>
      <c r="G110" s="37"/>
      <c r="H110" s="37"/>
      <c r="I110" s="4" t="str">
        <f ca="1">IFERROR(OFFSET(TableRisk[[#Headers],[RIO Level]],MATCH($R110,TableRisk[FROM],1),0),"")</f>
        <v/>
      </c>
      <c r="J110" s="48"/>
      <c r="K110" s="35"/>
      <c r="L110" s="36"/>
      <c r="M110" s="35"/>
      <c r="N110" s="35"/>
      <c r="O110" s="136"/>
      <c r="P110" s="137" t="str">
        <f t="shared" ca="1" si="7"/>
        <v/>
      </c>
      <c r="Q110" s="138" t="str">
        <f t="shared" si="11"/>
        <v/>
      </c>
      <c r="R110" s="139" t="str">
        <f t="shared" si="12"/>
        <v/>
      </c>
      <c r="S110" s="137" t="b">
        <f t="shared" si="13"/>
        <v>0</v>
      </c>
    </row>
    <row r="111" spans="1:19" ht="19" x14ac:dyDescent="0.2">
      <c r="A111" s="32"/>
      <c r="B111" s="33"/>
      <c r="C111" s="33"/>
      <c r="D111" s="34"/>
      <c r="E111" s="35"/>
      <c r="F111" s="36"/>
      <c r="G111" s="37"/>
      <c r="H111" s="37"/>
      <c r="I111" s="4" t="str">
        <f ca="1">IFERROR(OFFSET(TableRisk[[#Headers],[RIO Level]],MATCH($R111,TableRisk[FROM],1),0),"")</f>
        <v/>
      </c>
      <c r="J111" s="46"/>
      <c r="K111" s="35"/>
      <c r="L111" s="36"/>
      <c r="M111" s="47"/>
      <c r="N111" s="35"/>
      <c r="O111" s="136"/>
      <c r="P111" s="137" t="str">
        <f t="shared" ca="1" si="7"/>
        <v/>
      </c>
      <c r="Q111" s="138" t="str">
        <f t="shared" si="11"/>
        <v/>
      </c>
      <c r="R111" s="139" t="str">
        <f t="shared" si="12"/>
        <v/>
      </c>
      <c r="S111" s="137" t="b">
        <f t="shared" si="13"/>
        <v>0</v>
      </c>
    </row>
    <row r="112" spans="1:19" ht="19" x14ac:dyDescent="0.2">
      <c r="A112" s="32"/>
      <c r="B112" s="33"/>
      <c r="C112" s="33"/>
      <c r="D112" s="34"/>
      <c r="E112" s="35"/>
      <c r="F112" s="36"/>
      <c r="G112" s="37"/>
      <c r="H112" s="37"/>
      <c r="I112" s="4" t="str">
        <f ca="1">IFERROR(OFFSET(TableRisk[[#Headers],[RIO Level]],MATCH($R112,TableRisk[FROM],1),0),"")</f>
        <v/>
      </c>
      <c r="J112" s="46"/>
      <c r="K112" s="35"/>
      <c r="L112" s="36"/>
      <c r="M112" s="47"/>
      <c r="N112" s="35"/>
      <c r="O112" s="136"/>
      <c r="P112" s="137" t="str">
        <f t="shared" ca="1" si="7"/>
        <v/>
      </c>
      <c r="Q112" s="138" t="str">
        <f t="shared" si="11"/>
        <v/>
      </c>
      <c r="R112" s="139" t="str">
        <f t="shared" si="12"/>
        <v/>
      </c>
      <c r="S112" s="137" t="b">
        <f t="shared" si="13"/>
        <v>0</v>
      </c>
    </row>
    <row r="113" spans="1:19" ht="19" x14ac:dyDescent="0.2">
      <c r="A113" s="32"/>
      <c r="B113" s="33"/>
      <c r="C113" s="33"/>
      <c r="D113" s="34"/>
      <c r="E113" s="35"/>
      <c r="F113" s="36"/>
      <c r="G113" s="37"/>
      <c r="H113" s="37"/>
      <c r="I113" s="4" t="str">
        <f ca="1">IFERROR(OFFSET(TableRisk[[#Headers],[RIO Level]],MATCH($R113,TableRisk[FROM],1),0),"")</f>
        <v/>
      </c>
      <c r="J113" s="46"/>
      <c r="K113" s="35"/>
      <c r="L113" s="36"/>
      <c r="M113" s="47"/>
      <c r="N113" s="35"/>
      <c r="O113" s="136"/>
      <c r="P113" s="137" t="str">
        <f t="shared" ca="1" si="7"/>
        <v/>
      </c>
      <c r="Q113" s="138" t="str">
        <f t="shared" si="11"/>
        <v/>
      </c>
      <c r="R113" s="139" t="str">
        <f t="shared" si="12"/>
        <v/>
      </c>
      <c r="S113" s="137" t="b">
        <f t="shared" si="13"/>
        <v>0</v>
      </c>
    </row>
    <row r="114" spans="1:19" s="6" customFormat="1" ht="19" x14ac:dyDescent="0.2">
      <c r="A114" s="32"/>
      <c r="B114" s="33"/>
      <c r="C114" s="33"/>
      <c r="D114" s="44"/>
      <c r="E114" s="35"/>
      <c r="F114" s="36"/>
      <c r="G114" s="37"/>
      <c r="H114" s="37"/>
      <c r="I114" s="4" t="str">
        <f ca="1">IFERROR(OFFSET(TableRisk[[#Headers],[RIO Level]],MATCH($R114,TableRisk[FROM],1),0),"")</f>
        <v/>
      </c>
      <c r="J114" s="48"/>
      <c r="K114" s="35"/>
      <c r="L114" s="36"/>
      <c r="M114" s="35"/>
      <c r="N114" s="35"/>
      <c r="O114" s="136"/>
      <c r="P114" s="137" t="str">
        <f t="shared" ca="1" si="7"/>
        <v/>
      </c>
      <c r="Q114" s="138" t="str">
        <f t="shared" si="11"/>
        <v/>
      </c>
      <c r="R114" s="139" t="str">
        <f t="shared" si="12"/>
        <v/>
      </c>
      <c r="S114" s="137" t="b">
        <f t="shared" si="13"/>
        <v>0</v>
      </c>
    </row>
    <row r="115" spans="1:19" s="6" customFormat="1" ht="19" x14ac:dyDescent="0.2">
      <c r="A115" s="32"/>
      <c r="B115" s="33"/>
      <c r="C115" s="33"/>
      <c r="D115" s="44"/>
      <c r="E115" s="35"/>
      <c r="F115" s="36"/>
      <c r="G115" s="37"/>
      <c r="H115" s="37"/>
      <c r="I115" s="4" t="str">
        <f ca="1">IFERROR(OFFSET(TableRisk[[#Headers],[RIO Level]],MATCH($R115,TableRisk[FROM],1),0),"")</f>
        <v/>
      </c>
      <c r="J115" s="48"/>
      <c r="K115" s="35"/>
      <c r="L115" s="36"/>
      <c r="M115" s="35"/>
      <c r="N115" s="35"/>
      <c r="O115" s="136"/>
      <c r="P115" s="137" t="str">
        <f t="shared" ca="1" si="7"/>
        <v/>
      </c>
      <c r="Q115" s="138" t="str">
        <f t="shared" si="11"/>
        <v/>
      </c>
      <c r="R115" s="139" t="str">
        <f t="shared" si="12"/>
        <v/>
      </c>
      <c r="S115" s="137" t="b">
        <f t="shared" si="13"/>
        <v>0</v>
      </c>
    </row>
    <row r="116" spans="1:19" ht="19" x14ac:dyDescent="0.2">
      <c r="A116" s="32"/>
      <c r="B116" s="33"/>
      <c r="C116" s="33"/>
      <c r="D116" s="34"/>
      <c r="E116" s="35"/>
      <c r="F116" s="36"/>
      <c r="G116" s="37"/>
      <c r="H116" s="37"/>
      <c r="I116" s="4" t="str">
        <f ca="1">IFERROR(OFFSET(TableRisk[[#Headers],[RIO Level]],MATCH($R116,TableRisk[FROM],1),0),"")</f>
        <v/>
      </c>
      <c r="J116" s="46"/>
      <c r="K116" s="35"/>
      <c r="L116" s="36"/>
      <c r="M116" s="47"/>
      <c r="N116" s="35"/>
      <c r="O116" s="136"/>
      <c r="P116" s="137" t="str">
        <f t="shared" ca="1" si="7"/>
        <v/>
      </c>
      <c r="Q116" s="138" t="str">
        <f t="shared" si="11"/>
        <v/>
      </c>
      <c r="R116" s="139" t="str">
        <f t="shared" si="12"/>
        <v/>
      </c>
      <c r="S116" s="137" t="b">
        <f t="shared" si="13"/>
        <v>0</v>
      </c>
    </row>
    <row r="117" spans="1:19" ht="19" x14ac:dyDescent="0.2">
      <c r="A117" s="32"/>
      <c r="B117" s="33"/>
      <c r="C117" s="33"/>
      <c r="D117" s="34"/>
      <c r="E117" s="35"/>
      <c r="F117" s="36"/>
      <c r="G117" s="37"/>
      <c r="H117" s="37"/>
      <c r="I117" s="4" t="str">
        <f ca="1">IFERROR(OFFSET(TableRisk[[#Headers],[RIO Level]],MATCH($R117,TableRisk[FROM],1),0),"")</f>
        <v/>
      </c>
      <c r="J117" s="46"/>
      <c r="K117" s="35"/>
      <c r="L117" s="36"/>
      <c r="M117" s="47"/>
      <c r="N117" s="35"/>
      <c r="O117" s="136"/>
      <c r="P117" s="137" t="str">
        <f t="shared" ca="1" si="7"/>
        <v/>
      </c>
      <c r="Q117" s="138" t="str">
        <f t="shared" si="11"/>
        <v/>
      </c>
      <c r="R117" s="139" t="str">
        <f t="shared" si="12"/>
        <v/>
      </c>
      <c r="S117" s="137" t="b">
        <f t="shared" si="13"/>
        <v>0</v>
      </c>
    </row>
    <row r="118" spans="1:19" ht="19" x14ac:dyDescent="0.2">
      <c r="A118" s="32"/>
      <c r="B118" s="33"/>
      <c r="C118" s="33"/>
      <c r="D118" s="34"/>
      <c r="E118" s="35"/>
      <c r="F118" s="36"/>
      <c r="G118" s="37"/>
      <c r="H118" s="37"/>
      <c r="I118" s="4" t="str">
        <f ca="1">IFERROR(OFFSET(TableRisk[[#Headers],[RIO Level]],MATCH($R118,TableRisk[FROM],1),0),"")</f>
        <v/>
      </c>
      <c r="J118" s="48"/>
      <c r="K118" s="35"/>
      <c r="L118" s="36"/>
      <c r="M118" s="47"/>
      <c r="N118" s="35"/>
      <c r="O118" s="136"/>
      <c r="P118" s="137" t="str">
        <f t="shared" ca="1" si="7"/>
        <v/>
      </c>
      <c r="Q118" s="138" t="str">
        <f t="shared" si="11"/>
        <v/>
      </c>
      <c r="R118" s="139" t="str">
        <f t="shared" si="12"/>
        <v/>
      </c>
      <c r="S118" s="137" t="b">
        <f t="shared" si="13"/>
        <v>0</v>
      </c>
    </row>
    <row r="119" spans="1:19" ht="19" x14ac:dyDescent="0.2">
      <c r="A119" s="32"/>
      <c r="B119" s="33"/>
      <c r="C119" s="33"/>
      <c r="D119" s="34"/>
      <c r="E119" s="35"/>
      <c r="F119" s="36"/>
      <c r="G119" s="37"/>
      <c r="H119" s="37"/>
      <c r="I119" s="4" t="str">
        <f ca="1">IFERROR(OFFSET(TableRisk[[#Headers],[RIO Level]],MATCH($R119,TableRisk[FROM],1),0),"")</f>
        <v/>
      </c>
      <c r="J119" s="48"/>
      <c r="K119" s="35"/>
      <c r="L119" s="36"/>
      <c r="M119" s="47"/>
      <c r="N119" s="35"/>
      <c r="O119" s="136"/>
      <c r="P119" s="137" t="str">
        <f t="shared" ca="1" si="7"/>
        <v/>
      </c>
      <c r="Q119" s="138" t="str">
        <f t="shared" si="11"/>
        <v/>
      </c>
      <c r="R119" s="139" t="str">
        <f t="shared" si="12"/>
        <v/>
      </c>
      <c r="S119" s="137" t="b">
        <f t="shared" si="13"/>
        <v>0</v>
      </c>
    </row>
    <row r="120" spans="1:19" ht="19" x14ac:dyDescent="0.2">
      <c r="A120" s="32"/>
      <c r="B120" s="33"/>
      <c r="C120" s="33"/>
      <c r="D120" s="34"/>
      <c r="E120" s="35"/>
      <c r="F120" s="36"/>
      <c r="G120" s="37"/>
      <c r="H120" s="37"/>
      <c r="I120" s="4" t="str">
        <f ca="1">IFERROR(OFFSET(TableRisk[[#Headers],[RIO Level]],MATCH($R120,TableRisk[FROM],1),0),"")</f>
        <v/>
      </c>
      <c r="J120" s="48"/>
      <c r="K120" s="35"/>
      <c r="L120" s="52"/>
      <c r="M120" s="47"/>
      <c r="N120" s="35"/>
      <c r="O120" s="136"/>
      <c r="P120" s="137" t="str">
        <f t="shared" ca="1" si="7"/>
        <v/>
      </c>
      <c r="Q120" s="138" t="str">
        <f t="shared" si="11"/>
        <v/>
      </c>
      <c r="R120" s="139" t="str">
        <f t="shared" si="12"/>
        <v/>
      </c>
      <c r="S120" s="137" t="b">
        <f t="shared" si="13"/>
        <v>0</v>
      </c>
    </row>
    <row r="121" spans="1:19" s="6" customFormat="1" ht="19" x14ac:dyDescent="0.2">
      <c r="A121" s="32"/>
      <c r="B121" s="33"/>
      <c r="C121" s="33"/>
      <c r="D121" s="44"/>
      <c r="E121" s="35"/>
      <c r="F121" s="36"/>
      <c r="G121" s="37"/>
      <c r="H121" s="37"/>
      <c r="I121" s="4" t="str">
        <f ca="1">IFERROR(OFFSET(TableRisk[[#Headers],[RIO Level]],MATCH($R121,TableRisk[FROM],1),0),"")</f>
        <v/>
      </c>
      <c r="J121" s="48"/>
      <c r="K121" s="35"/>
      <c r="L121" s="36"/>
      <c r="M121" s="35"/>
      <c r="N121" s="35"/>
      <c r="O121" s="136"/>
      <c r="P121" s="137" t="str">
        <f t="shared" ca="1" si="7"/>
        <v/>
      </c>
      <c r="Q121" s="138" t="str">
        <f t="shared" si="11"/>
        <v/>
      </c>
      <c r="R121" s="139" t="str">
        <f t="shared" si="12"/>
        <v/>
      </c>
      <c r="S121" s="137" t="b">
        <f t="shared" si="13"/>
        <v>0</v>
      </c>
    </row>
    <row r="122" spans="1:19" ht="19" x14ac:dyDescent="0.2">
      <c r="A122" s="32"/>
      <c r="B122" s="33"/>
      <c r="C122" s="33"/>
      <c r="D122" s="34"/>
      <c r="E122" s="35"/>
      <c r="F122" s="36"/>
      <c r="G122" s="37"/>
      <c r="H122" s="37"/>
      <c r="I122" s="4" t="str">
        <f ca="1">IFERROR(OFFSET(TableRisk[[#Headers],[RIO Level]],MATCH($R122,TableRisk[FROM],1),0),"")</f>
        <v/>
      </c>
      <c r="J122" s="46"/>
      <c r="K122" s="35"/>
      <c r="L122" s="36"/>
      <c r="M122" s="47"/>
      <c r="N122" s="35"/>
      <c r="O122" s="136"/>
      <c r="P122" s="137" t="str">
        <f t="shared" ca="1" si="7"/>
        <v/>
      </c>
      <c r="Q122" s="138" t="str">
        <f t="shared" si="11"/>
        <v/>
      </c>
      <c r="R122" s="139" t="str">
        <f t="shared" si="12"/>
        <v/>
      </c>
      <c r="S122" s="137" t="b">
        <f t="shared" si="13"/>
        <v>0</v>
      </c>
    </row>
    <row r="123" spans="1:19" ht="19" x14ac:dyDescent="0.2">
      <c r="A123" s="32"/>
      <c r="B123" s="33"/>
      <c r="C123" s="33"/>
      <c r="D123" s="34"/>
      <c r="E123" s="35"/>
      <c r="F123" s="36"/>
      <c r="G123" s="37"/>
      <c r="H123" s="37"/>
      <c r="I123" s="4" t="str">
        <f ca="1">IFERROR(OFFSET(TableRisk[[#Headers],[RIO Level]],MATCH($R123,TableRisk[FROM],1),0),"")</f>
        <v/>
      </c>
      <c r="J123" s="46"/>
      <c r="K123" s="35"/>
      <c r="L123" s="36"/>
      <c r="M123" s="47"/>
      <c r="N123" s="35"/>
      <c r="O123" s="136"/>
      <c r="P123" s="137" t="str">
        <f t="shared" ca="1" si="7"/>
        <v/>
      </c>
      <c r="Q123" s="138" t="str">
        <f t="shared" si="11"/>
        <v/>
      </c>
      <c r="R123" s="139" t="str">
        <f t="shared" si="12"/>
        <v/>
      </c>
      <c r="S123" s="137" t="b">
        <f t="shared" si="13"/>
        <v>0</v>
      </c>
    </row>
    <row r="124" spans="1:19" ht="19" x14ac:dyDescent="0.2">
      <c r="A124" s="32"/>
      <c r="B124" s="33"/>
      <c r="C124" s="33"/>
      <c r="D124" s="34"/>
      <c r="E124" s="35"/>
      <c r="F124" s="36"/>
      <c r="G124" s="37"/>
      <c r="H124" s="37"/>
      <c r="I124" s="4" t="str">
        <f ca="1">IFERROR(OFFSET(TableRisk[[#Headers],[RIO Level]],MATCH($R124,TableRisk[FROM],1),0),"")</f>
        <v/>
      </c>
      <c r="J124" s="46"/>
      <c r="K124" s="35"/>
      <c r="L124" s="36"/>
      <c r="M124" s="47"/>
      <c r="N124" s="35"/>
      <c r="O124" s="136"/>
      <c r="P124" s="137" t="str">
        <f t="shared" ca="1" si="7"/>
        <v/>
      </c>
      <c r="Q124" s="138" t="str">
        <f t="shared" si="11"/>
        <v/>
      </c>
      <c r="R124" s="139" t="str">
        <f t="shared" si="12"/>
        <v/>
      </c>
      <c r="S124" s="137" t="b">
        <f t="shared" si="13"/>
        <v>0</v>
      </c>
    </row>
    <row r="125" spans="1:19" ht="19" x14ac:dyDescent="0.2">
      <c r="A125" s="32"/>
      <c r="B125" s="33"/>
      <c r="C125" s="33"/>
      <c r="D125" s="34"/>
      <c r="E125" s="35"/>
      <c r="F125" s="36"/>
      <c r="G125" s="37"/>
      <c r="H125" s="37"/>
      <c r="I125" s="4" t="str">
        <f ca="1">IFERROR(OFFSET(TableRisk[[#Headers],[RIO Level]],MATCH($R125,TableRisk[FROM],1),0),"")</f>
        <v/>
      </c>
      <c r="J125" s="46"/>
      <c r="K125" s="35"/>
      <c r="L125" s="36"/>
      <c r="M125" s="47"/>
      <c r="N125" s="35"/>
      <c r="O125" s="136"/>
      <c r="P125" s="137" t="str">
        <f t="shared" ca="1" si="7"/>
        <v/>
      </c>
      <c r="Q125" s="138" t="str">
        <f t="shared" si="11"/>
        <v/>
      </c>
      <c r="R125" s="139" t="str">
        <f t="shared" si="12"/>
        <v/>
      </c>
      <c r="S125" s="137" t="b">
        <f t="shared" si="13"/>
        <v>0</v>
      </c>
    </row>
    <row r="126" spans="1:19" s="6" customFormat="1" ht="19" x14ac:dyDescent="0.2">
      <c r="A126" s="32"/>
      <c r="B126" s="33"/>
      <c r="C126" s="33"/>
      <c r="D126" s="44"/>
      <c r="E126" s="35"/>
      <c r="F126" s="36"/>
      <c r="G126" s="37"/>
      <c r="H126" s="37"/>
      <c r="I126" s="4" t="str">
        <f ca="1">IFERROR(OFFSET(TableRisk[[#Headers],[RIO Level]],MATCH($R126,TableRisk[FROM],1),0),"")</f>
        <v/>
      </c>
      <c r="J126" s="48"/>
      <c r="K126" s="35"/>
      <c r="L126" s="36"/>
      <c r="M126" s="35"/>
      <c r="N126" s="35"/>
      <c r="O126" s="136"/>
      <c r="P126" s="137" t="str">
        <f t="shared" ca="1" si="7"/>
        <v/>
      </c>
      <c r="Q126" s="138" t="str">
        <f t="shared" si="11"/>
        <v/>
      </c>
      <c r="R126" s="139" t="str">
        <f t="shared" si="12"/>
        <v/>
      </c>
      <c r="S126" s="137" t="b">
        <f t="shared" si="13"/>
        <v>0</v>
      </c>
    </row>
    <row r="127" spans="1:19" ht="19" x14ac:dyDescent="0.2">
      <c r="A127" s="32"/>
      <c r="B127" s="33"/>
      <c r="C127" s="33"/>
      <c r="D127" s="34"/>
      <c r="E127" s="35"/>
      <c r="F127" s="36"/>
      <c r="G127" s="37"/>
      <c r="H127" s="37"/>
      <c r="I127" s="4" t="str">
        <f ca="1">IFERROR(OFFSET(TableRisk[[#Headers],[RIO Level]],MATCH($R127,TableRisk[FROM],1),0),"")</f>
        <v/>
      </c>
      <c r="J127" s="46"/>
      <c r="K127" s="35"/>
      <c r="L127" s="36"/>
      <c r="M127" s="47"/>
      <c r="N127" s="35"/>
      <c r="O127" s="136"/>
      <c r="P127" s="137" t="str">
        <f t="shared" ca="1" si="7"/>
        <v/>
      </c>
      <c r="Q127" s="138" t="str">
        <f t="shared" si="11"/>
        <v/>
      </c>
      <c r="R127" s="139" t="str">
        <f t="shared" si="12"/>
        <v/>
      </c>
      <c r="S127" s="137" t="b">
        <f t="shared" si="13"/>
        <v>0</v>
      </c>
    </row>
    <row r="128" spans="1:19" s="6" customFormat="1" ht="19" x14ac:dyDescent="0.2">
      <c r="A128" s="32"/>
      <c r="B128" s="33"/>
      <c r="C128" s="33"/>
      <c r="D128" s="44"/>
      <c r="E128" s="35"/>
      <c r="F128" s="36"/>
      <c r="G128" s="37"/>
      <c r="H128" s="37"/>
      <c r="I128" s="4" t="str">
        <f ca="1">IFERROR(OFFSET(TableRisk[[#Headers],[RIO Level]],MATCH($R128,TableRisk[FROM],1),0),"")</f>
        <v/>
      </c>
      <c r="J128" s="48"/>
      <c r="K128" s="35"/>
      <c r="L128" s="36"/>
      <c r="M128" s="35"/>
      <c r="N128" s="35"/>
      <c r="O128" s="136"/>
      <c r="P128" s="137" t="str">
        <f t="shared" ca="1" si="7"/>
        <v/>
      </c>
      <c r="Q128" s="138" t="str">
        <f t="shared" si="11"/>
        <v/>
      </c>
      <c r="R128" s="139" t="str">
        <f t="shared" si="12"/>
        <v/>
      </c>
      <c r="S128" s="137" t="b">
        <f t="shared" si="13"/>
        <v>0</v>
      </c>
    </row>
    <row r="129" spans="1:19" s="6" customFormat="1" ht="19" x14ac:dyDescent="0.2">
      <c r="A129" s="32"/>
      <c r="B129" s="33"/>
      <c r="C129" s="33"/>
      <c r="D129" s="44"/>
      <c r="E129" s="35"/>
      <c r="F129" s="36"/>
      <c r="G129" s="37"/>
      <c r="H129" s="37"/>
      <c r="I129" s="4" t="str">
        <f ca="1">IFERROR(OFFSET(TableRisk[[#Headers],[RIO Level]],MATCH($R129,TableRisk[FROM],1),0),"")</f>
        <v/>
      </c>
      <c r="J129" s="48"/>
      <c r="K129" s="35"/>
      <c r="L129" s="36"/>
      <c r="M129" s="35"/>
      <c r="N129" s="35"/>
      <c r="O129" s="136"/>
      <c r="P129" s="137" t="str">
        <f t="shared" ca="1" si="7"/>
        <v/>
      </c>
      <c r="Q129" s="138" t="str">
        <f t="shared" si="11"/>
        <v/>
      </c>
      <c r="R129" s="139" t="str">
        <f t="shared" si="12"/>
        <v/>
      </c>
      <c r="S129" s="137" t="b">
        <f t="shared" si="13"/>
        <v>0</v>
      </c>
    </row>
    <row r="130" spans="1:19" ht="19" x14ac:dyDescent="0.2">
      <c r="A130" s="32"/>
      <c r="B130" s="33"/>
      <c r="C130" s="33"/>
      <c r="D130" s="34"/>
      <c r="E130" s="35"/>
      <c r="F130" s="36"/>
      <c r="G130" s="37"/>
      <c r="H130" s="37"/>
      <c r="I130" s="4" t="str">
        <f ca="1">IFERROR(OFFSET(TableRisk[[#Headers],[RIO Level]],MATCH($R130,TableRisk[FROM],1),0),"")</f>
        <v/>
      </c>
      <c r="J130" s="46"/>
      <c r="K130" s="35"/>
      <c r="L130" s="36"/>
      <c r="M130" s="47"/>
      <c r="N130" s="35"/>
      <c r="O130" s="136"/>
      <c r="P130" s="137" t="str">
        <f t="shared" ref="P130:P193" ca="1" si="14">IF(OR(AND(D130&lt;&gt;"",M130="",J130&lt;TODAY()),AND(D130&lt;&gt;"",J130="")),"BLUE",IF(O130+1&gt;4,"Red",CHOOSE(O130+1,"","Green","Amber","Red")))</f>
        <v/>
      </c>
      <c r="Q130" s="138" t="str">
        <f t="shared" ref="Q130:Q161" si="15">IF(J130="","",EOMONTH(J130,0))</f>
        <v/>
      </c>
      <c r="R130" s="139" t="str">
        <f t="shared" ref="R130:R161" si="16">IF(AND(G130&lt;&gt;"",H130&lt;&gt;""),G130*H130,"")</f>
        <v/>
      </c>
      <c r="S130" s="137" t="b">
        <f t="shared" ref="S130:S161" si="17">B130&lt;&gt;""</f>
        <v>0</v>
      </c>
    </row>
    <row r="131" spans="1:19" ht="19" x14ac:dyDescent="0.2">
      <c r="A131" s="32"/>
      <c r="B131" s="33"/>
      <c r="C131" s="33"/>
      <c r="D131" s="34"/>
      <c r="E131" s="35"/>
      <c r="F131" s="36"/>
      <c r="G131" s="37"/>
      <c r="H131" s="37"/>
      <c r="I131" s="4" t="str">
        <f ca="1">IFERROR(OFFSET(TableRisk[[#Headers],[RIO Level]],MATCH($R131,TableRisk[FROM],1),0),"")</f>
        <v/>
      </c>
      <c r="J131" s="46"/>
      <c r="K131" s="35"/>
      <c r="L131" s="36"/>
      <c r="M131" s="47"/>
      <c r="N131" s="35"/>
      <c r="O131" s="136"/>
      <c r="P131" s="137" t="str">
        <f t="shared" ca="1" si="14"/>
        <v/>
      </c>
      <c r="Q131" s="138" t="str">
        <f t="shared" si="15"/>
        <v/>
      </c>
      <c r="R131" s="139" t="str">
        <f t="shared" si="16"/>
        <v/>
      </c>
      <c r="S131" s="137" t="b">
        <f t="shared" si="17"/>
        <v>0</v>
      </c>
    </row>
    <row r="132" spans="1:19" ht="19" x14ac:dyDescent="0.2">
      <c r="A132" s="32"/>
      <c r="B132" s="33"/>
      <c r="C132" s="33"/>
      <c r="D132" s="34"/>
      <c r="E132" s="35"/>
      <c r="F132" s="36"/>
      <c r="G132" s="37"/>
      <c r="H132" s="37"/>
      <c r="I132" s="4" t="str">
        <f ca="1">IFERROR(OFFSET(TableRisk[[#Headers],[RIO Level]],MATCH($R132,TableRisk[FROM],1),0),"")</f>
        <v/>
      </c>
      <c r="J132" s="48"/>
      <c r="K132" s="35"/>
      <c r="L132" s="36"/>
      <c r="M132" s="47"/>
      <c r="N132" s="35"/>
      <c r="O132" s="136"/>
      <c r="P132" s="137" t="str">
        <f t="shared" ca="1" si="14"/>
        <v/>
      </c>
      <c r="Q132" s="138" t="str">
        <f t="shared" si="15"/>
        <v/>
      </c>
      <c r="R132" s="139" t="str">
        <f t="shared" si="16"/>
        <v/>
      </c>
      <c r="S132" s="137" t="b">
        <f t="shared" si="17"/>
        <v>0</v>
      </c>
    </row>
    <row r="133" spans="1:19" ht="19" x14ac:dyDescent="0.2">
      <c r="A133" s="32"/>
      <c r="B133" s="33"/>
      <c r="C133" s="33"/>
      <c r="D133" s="34"/>
      <c r="E133" s="35"/>
      <c r="F133" s="36"/>
      <c r="G133" s="37"/>
      <c r="H133" s="37"/>
      <c r="I133" s="4" t="str">
        <f ca="1">IFERROR(OFFSET(TableRisk[[#Headers],[RIO Level]],MATCH($R133,TableRisk[FROM],1),0),"")</f>
        <v/>
      </c>
      <c r="J133" s="46"/>
      <c r="K133" s="35"/>
      <c r="L133" s="36"/>
      <c r="M133" s="47"/>
      <c r="N133" s="35"/>
      <c r="O133" s="136"/>
      <c r="P133" s="137" t="str">
        <f t="shared" ca="1" si="14"/>
        <v/>
      </c>
      <c r="Q133" s="138" t="str">
        <f t="shared" si="15"/>
        <v/>
      </c>
      <c r="R133" s="139" t="str">
        <f t="shared" si="16"/>
        <v/>
      </c>
      <c r="S133" s="137" t="b">
        <f t="shared" si="17"/>
        <v>0</v>
      </c>
    </row>
    <row r="134" spans="1:19" ht="19" x14ac:dyDescent="0.2">
      <c r="A134" s="32"/>
      <c r="B134" s="33"/>
      <c r="C134" s="33"/>
      <c r="D134" s="34"/>
      <c r="E134" s="35"/>
      <c r="F134" s="36"/>
      <c r="G134" s="37"/>
      <c r="H134" s="37"/>
      <c r="I134" s="4" t="str">
        <f ca="1">IFERROR(OFFSET(TableRisk[[#Headers],[RIO Level]],MATCH($R134,TableRisk[FROM],1),0),"")</f>
        <v/>
      </c>
      <c r="J134" s="46"/>
      <c r="K134" s="35"/>
      <c r="L134" s="36"/>
      <c r="M134" s="47"/>
      <c r="N134" s="35"/>
      <c r="O134" s="136"/>
      <c r="P134" s="137" t="str">
        <f t="shared" ca="1" si="14"/>
        <v/>
      </c>
      <c r="Q134" s="138" t="str">
        <f t="shared" si="15"/>
        <v/>
      </c>
      <c r="R134" s="139" t="str">
        <f t="shared" si="16"/>
        <v/>
      </c>
      <c r="S134" s="137" t="b">
        <f t="shared" si="17"/>
        <v>0</v>
      </c>
    </row>
    <row r="135" spans="1:19" ht="19" x14ac:dyDescent="0.2">
      <c r="A135" s="32"/>
      <c r="B135" s="33"/>
      <c r="C135" s="33"/>
      <c r="D135" s="34"/>
      <c r="E135" s="35"/>
      <c r="F135" s="36"/>
      <c r="G135" s="37"/>
      <c r="H135" s="37"/>
      <c r="I135" s="4" t="str">
        <f ca="1">IFERROR(OFFSET(TableRisk[[#Headers],[RIO Level]],MATCH($R135,TableRisk[FROM],1),0),"")</f>
        <v/>
      </c>
      <c r="J135" s="46"/>
      <c r="K135" s="35"/>
      <c r="L135" s="36"/>
      <c r="M135" s="47"/>
      <c r="N135" s="35"/>
      <c r="O135" s="136"/>
      <c r="P135" s="137" t="str">
        <f t="shared" ca="1" si="14"/>
        <v/>
      </c>
      <c r="Q135" s="138" t="str">
        <f t="shared" si="15"/>
        <v/>
      </c>
      <c r="R135" s="139" t="str">
        <f t="shared" si="16"/>
        <v/>
      </c>
      <c r="S135" s="137" t="b">
        <f t="shared" si="17"/>
        <v>0</v>
      </c>
    </row>
    <row r="136" spans="1:19" ht="19" x14ac:dyDescent="0.2">
      <c r="A136" s="32"/>
      <c r="B136" s="33"/>
      <c r="C136" s="33"/>
      <c r="D136" s="34"/>
      <c r="E136" s="35"/>
      <c r="F136" s="36"/>
      <c r="G136" s="37"/>
      <c r="H136" s="37"/>
      <c r="I136" s="4" t="str">
        <f ca="1">IFERROR(OFFSET(TableRisk[[#Headers],[RIO Level]],MATCH($R136,TableRisk[FROM],1),0),"")</f>
        <v/>
      </c>
      <c r="J136" s="46"/>
      <c r="K136" s="35"/>
      <c r="L136" s="36"/>
      <c r="M136" s="47"/>
      <c r="N136" s="35"/>
      <c r="O136" s="136"/>
      <c r="P136" s="137" t="str">
        <f t="shared" ca="1" si="14"/>
        <v/>
      </c>
      <c r="Q136" s="138" t="str">
        <f t="shared" si="15"/>
        <v/>
      </c>
      <c r="R136" s="139" t="str">
        <f t="shared" si="16"/>
        <v/>
      </c>
      <c r="S136" s="137" t="b">
        <f t="shared" si="17"/>
        <v>0</v>
      </c>
    </row>
    <row r="137" spans="1:19" ht="19" x14ac:dyDescent="0.2">
      <c r="A137" s="32"/>
      <c r="B137" s="33"/>
      <c r="C137" s="33"/>
      <c r="D137" s="34"/>
      <c r="E137" s="35"/>
      <c r="F137" s="36"/>
      <c r="G137" s="37"/>
      <c r="H137" s="37"/>
      <c r="I137" s="4" t="str">
        <f ca="1">IFERROR(OFFSET(TableRisk[[#Headers],[RIO Level]],MATCH($R137,TableRisk[FROM],1),0),"")</f>
        <v/>
      </c>
      <c r="J137" s="46"/>
      <c r="K137" s="35"/>
      <c r="L137" s="36"/>
      <c r="M137" s="47"/>
      <c r="N137" s="35"/>
      <c r="O137" s="136"/>
      <c r="P137" s="137" t="str">
        <f t="shared" ca="1" si="14"/>
        <v/>
      </c>
      <c r="Q137" s="138" t="str">
        <f t="shared" si="15"/>
        <v/>
      </c>
      <c r="R137" s="139" t="str">
        <f t="shared" si="16"/>
        <v/>
      </c>
      <c r="S137" s="137" t="b">
        <f t="shared" si="17"/>
        <v>0</v>
      </c>
    </row>
    <row r="138" spans="1:19" ht="19" x14ac:dyDescent="0.2">
      <c r="A138" s="32"/>
      <c r="B138" s="33"/>
      <c r="C138" s="33"/>
      <c r="D138" s="34"/>
      <c r="E138" s="35"/>
      <c r="F138" s="36"/>
      <c r="G138" s="37"/>
      <c r="H138" s="37"/>
      <c r="I138" s="4" t="str">
        <f ca="1">IFERROR(OFFSET(TableRisk[[#Headers],[RIO Level]],MATCH($R138,TableRisk[FROM],1),0),"")</f>
        <v/>
      </c>
      <c r="J138" s="46"/>
      <c r="K138" s="35"/>
      <c r="L138" s="36"/>
      <c r="M138" s="47"/>
      <c r="N138" s="35"/>
      <c r="O138" s="136"/>
      <c r="P138" s="137" t="str">
        <f t="shared" ca="1" si="14"/>
        <v/>
      </c>
      <c r="Q138" s="138" t="str">
        <f t="shared" si="15"/>
        <v/>
      </c>
      <c r="R138" s="139" t="str">
        <f t="shared" si="16"/>
        <v/>
      </c>
      <c r="S138" s="137" t="b">
        <f t="shared" si="17"/>
        <v>0</v>
      </c>
    </row>
    <row r="139" spans="1:19" ht="19" x14ac:dyDescent="0.2">
      <c r="A139" s="32"/>
      <c r="B139" s="33"/>
      <c r="C139" s="33"/>
      <c r="D139" s="34"/>
      <c r="E139" s="35"/>
      <c r="F139" s="36"/>
      <c r="G139" s="37"/>
      <c r="H139" s="37"/>
      <c r="I139" s="4" t="str">
        <f ca="1">IFERROR(OFFSET(TableRisk[[#Headers],[RIO Level]],MATCH($R139,TableRisk[FROM],1),0),"")</f>
        <v/>
      </c>
      <c r="J139" s="46"/>
      <c r="K139" s="35"/>
      <c r="L139" s="36"/>
      <c r="M139" s="47"/>
      <c r="N139" s="35"/>
      <c r="O139" s="136"/>
      <c r="P139" s="137" t="str">
        <f t="shared" ca="1" si="14"/>
        <v/>
      </c>
      <c r="Q139" s="138" t="str">
        <f t="shared" si="15"/>
        <v/>
      </c>
      <c r="R139" s="139" t="str">
        <f t="shared" si="16"/>
        <v/>
      </c>
      <c r="S139" s="137" t="b">
        <f t="shared" si="17"/>
        <v>0</v>
      </c>
    </row>
    <row r="140" spans="1:19" s="6" customFormat="1" ht="19" x14ac:dyDescent="0.2">
      <c r="A140" s="32"/>
      <c r="B140" s="33"/>
      <c r="C140" s="33"/>
      <c r="D140" s="44"/>
      <c r="E140" s="35"/>
      <c r="F140" s="36"/>
      <c r="G140" s="37"/>
      <c r="H140" s="37"/>
      <c r="I140" s="4" t="str">
        <f ca="1">IFERROR(OFFSET(TableRisk[[#Headers],[RIO Level]],MATCH($R140,TableRisk[FROM],1),0),"")</f>
        <v/>
      </c>
      <c r="J140" s="48"/>
      <c r="K140" s="35"/>
      <c r="L140" s="36"/>
      <c r="M140" s="35"/>
      <c r="N140" s="35"/>
      <c r="O140" s="136"/>
      <c r="P140" s="137" t="str">
        <f t="shared" ca="1" si="14"/>
        <v/>
      </c>
      <c r="Q140" s="138" t="str">
        <f t="shared" si="15"/>
        <v/>
      </c>
      <c r="R140" s="139" t="str">
        <f t="shared" si="16"/>
        <v/>
      </c>
      <c r="S140" s="137" t="b">
        <f t="shared" si="17"/>
        <v>0</v>
      </c>
    </row>
    <row r="141" spans="1:19" s="6" customFormat="1" ht="19" x14ac:dyDescent="0.2">
      <c r="A141" s="32"/>
      <c r="B141" s="33"/>
      <c r="C141" s="33"/>
      <c r="D141" s="44"/>
      <c r="E141" s="35"/>
      <c r="F141" s="36"/>
      <c r="G141" s="37"/>
      <c r="H141" s="37"/>
      <c r="I141" s="4" t="str">
        <f ca="1">IFERROR(OFFSET(TableRisk[[#Headers],[RIO Level]],MATCH($R141,TableRisk[FROM],1),0),"")</f>
        <v/>
      </c>
      <c r="J141" s="48"/>
      <c r="K141" s="35"/>
      <c r="L141" s="36"/>
      <c r="M141" s="35"/>
      <c r="N141" s="35"/>
      <c r="O141" s="136"/>
      <c r="P141" s="137" t="str">
        <f t="shared" ca="1" si="14"/>
        <v/>
      </c>
      <c r="Q141" s="138" t="str">
        <f t="shared" si="15"/>
        <v/>
      </c>
      <c r="R141" s="139" t="str">
        <f t="shared" si="16"/>
        <v/>
      </c>
      <c r="S141" s="137" t="b">
        <f t="shared" si="17"/>
        <v>0</v>
      </c>
    </row>
    <row r="142" spans="1:19" ht="19" x14ac:dyDescent="0.2">
      <c r="A142" s="32"/>
      <c r="B142" s="33"/>
      <c r="C142" s="33"/>
      <c r="D142" s="34"/>
      <c r="E142" s="35"/>
      <c r="F142" s="36"/>
      <c r="G142" s="37"/>
      <c r="H142" s="37"/>
      <c r="I142" s="4" t="str">
        <f ca="1">IFERROR(OFFSET(TableRisk[[#Headers],[RIO Level]],MATCH($R142,TableRisk[FROM],1),0),"")</f>
        <v/>
      </c>
      <c r="J142" s="46"/>
      <c r="K142" s="35"/>
      <c r="L142" s="36"/>
      <c r="M142" s="47"/>
      <c r="N142" s="35"/>
      <c r="O142" s="136"/>
      <c r="P142" s="137" t="str">
        <f t="shared" ca="1" si="14"/>
        <v/>
      </c>
      <c r="Q142" s="138" t="str">
        <f t="shared" si="15"/>
        <v/>
      </c>
      <c r="R142" s="139" t="str">
        <f t="shared" si="16"/>
        <v/>
      </c>
      <c r="S142" s="137" t="b">
        <f t="shared" si="17"/>
        <v>0</v>
      </c>
    </row>
    <row r="143" spans="1:19" ht="19" x14ac:dyDescent="0.2">
      <c r="A143" s="32"/>
      <c r="B143" s="33"/>
      <c r="C143" s="33"/>
      <c r="D143" s="34"/>
      <c r="E143" s="35"/>
      <c r="F143" s="36"/>
      <c r="G143" s="37"/>
      <c r="H143" s="37"/>
      <c r="I143" s="4" t="str">
        <f ca="1">IFERROR(OFFSET(TableRisk[[#Headers],[RIO Level]],MATCH($R143,TableRisk[FROM],1),0),"")</f>
        <v/>
      </c>
      <c r="J143" s="46"/>
      <c r="K143" s="35"/>
      <c r="L143" s="36"/>
      <c r="M143" s="47"/>
      <c r="N143" s="35"/>
      <c r="O143" s="136"/>
      <c r="P143" s="137" t="str">
        <f t="shared" ca="1" si="14"/>
        <v/>
      </c>
      <c r="Q143" s="138" t="str">
        <f t="shared" si="15"/>
        <v/>
      </c>
      <c r="R143" s="139" t="str">
        <f t="shared" si="16"/>
        <v/>
      </c>
      <c r="S143" s="137" t="b">
        <f t="shared" si="17"/>
        <v>0</v>
      </c>
    </row>
    <row r="144" spans="1:19" ht="19" x14ac:dyDescent="0.2">
      <c r="A144" s="32"/>
      <c r="B144" s="33"/>
      <c r="C144" s="33"/>
      <c r="D144" s="34"/>
      <c r="E144" s="35"/>
      <c r="F144" s="36"/>
      <c r="G144" s="37"/>
      <c r="H144" s="37"/>
      <c r="I144" s="4" t="str">
        <f ca="1">IFERROR(OFFSET(TableRisk[[#Headers],[RIO Level]],MATCH($R144,TableRisk[FROM],1),0),"")</f>
        <v/>
      </c>
      <c r="J144" s="46"/>
      <c r="K144" s="35"/>
      <c r="L144" s="36"/>
      <c r="M144" s="47"/>
      <c r="N144" s="35"/>
      <c r="O144" s="136"/>
      <c r="P144" s="137" t="str">
        <f t="shared" ca="1" si="14"/>
        <v/>
      </c>
      <c r="Q144" s="138" t="str">
        <f t="shared" si="15"/>
        <v/>
      </c>
      <c r="R144" s="139" t="str">
        <f t="shared" si="16"/>
        <v/>
      </c>
      <c r="S144" s="137" t="b">
        <f t="shared" si="17"/>
        <v>0</v>
      </c>
    </row>
    <row r="145" spans="1:19" ht="19" x14ac:dyDescent="0.2">
      <c r="A145" s="32"/>
      <c r="B145" s="33"/>
      <c r="C145" s="33"/>
      <c r="D145" s="34"/>
      <c r="E145" s="35"/>
      <c r="F145" s="36"/>
      <c r="G145" s="37"/>
      <c r="H145" s="37"/>
      <c r="I145" s="4" t="str">
        <f ca="1">IFERROR(OFFSET(TableRisk[[#Headers],[RIO Level]],MATCH($R145,TableRisk[FROM],1),0),"")</f>
        <v/>
      </c>
      <c r="J145" s="46"/>
      <c r="K145" s="35"/>
      <c r="L145" s="36"/>
      <c r="M145" s="47"/>
      <c r="N145" s="35"/>
      <c r="O145" s="136"/>
      <c r="P145" s="137" t="str">
        <f t="shared" ca="1" si="14"/>
        <v/>
      </c>
      <c r="Q145" s="138" t="str">
        <f t="shared" si="15"/>
        <v/>
      </c>
      <c r="R145" s="139" t="str">
        <f t="shared" si="16"/>
        <v/>
      </c>
      <c r="S145" s="137" t="b">
        <f t="shared" si="17"/>
        <v>0</v>
      </c>
    </row>
    <row r="146" spans="1:19" ht="19" x14ac:dyDescent="0.2">
      <c r="A146" s="32"/>
      <c r="B146" s="33"/>
      <c r="C146" s="33"/>
      <c r="D146" s="34"/>
      <c r="E146" s="43"/>
      <c r="F146" s="33"/>
      <c r="G146" s="37"/>
      <c r="H146" s="37"/>
      <c r="I146" s="4" t="str">
        <f ca="1">IFERROR(OFFSET(TableRisk[[#Headers],[RIO Level]],MATCH($R146,TableRisk[FROM],1),0),"")</f>
        <v/>
      </c>
      <c r="J146" s="53"/>
      <c r="K146" s="43"/>
      <c r="L146" s="54"/>
      <c r="M146" s="47"/>
      <c r="N146" s="43"/>
      <c r="O146" s="136"/>
      <c r="P146" s="137" t="str">
        <f t="shared" ca="1" si="14"/>
        <v/>
      </c>
      <c r="Q146" s="138" t="str">
        <f t="shared" si="15"/>
        <v/>
      </c>
      <c r="R146" s="139" t="str">
        <f t="shared" si="16"/>
        <v/>
      </c>
      <c r="S146" s="137" t="b">
        <f t="shared" si="17"/>
        <v>0</v>
      </c>
    </row>
    <row r="147" spans="1:19" ht="19" x14ac:dyDescent="0.2">
      <c r="A147" s="32"/>
      <c r="B147" s="33"/>
      <c r="C147" s="33"/>
      <c r="D147" s="34"/>
      <c r="E147" s="43"/>
      <c r="F147" s="33"/>
      <c r="G147" s="37"/>
      <c r="H147" s="37"/>
      <c r="I147" s="4" t="str">
        <f ca="1">IFERROR(OFFSET(TableRisk[[#Headers],[RIO Level]],MATCH($R147,TableRisk[FROM],1),0),"")</f>
        <v/>
      </c>
      <c r="J147" s="53"/>
      <c r="K147" s="43"/>
      <c r="L147" s="33"/>
      <c r="M147" s="47"/>
      <c r="N147" s="43"/>
      <c r="O147" s="136"/>
      <c r="P147" s="137" t="str">
        <f t="shared" ca="1" si="14"/>
        <v/>
      </c>
      <c r="Q147" s="138" t="str">
        <f t="shared" si="15"/>
        <v/>
      </c>
      <c r="R147" s="139" t="str">
        <f t="shared" si="16"/>
        <v/>
      </c>
      <c r="S147" s="137" t="b">
        <f t="shared" si="17"/>
        <v>0</v>
      </c>
    </row>
    <row r="148" spans="1:19" ht="19" x14ac:dyDescent="0.2">
      <c r="A148" s="32"/>
      <c r="B148" s="33"/>
      <c r="C148" s="33"/>
      <c r="D148" s="34"/>
      <c r="E148" s="43"/>
      <c r="F148" s="33"/>
      <c r="G148" s="37"/>
      <c r="H148" s="37"/>
      <c r="I148" s="4" t="str">
        <f ca="1">IFERROR(OFFSET(TableRisk[[#Headers],[RIO Level]],MATCH($R148,TableRisk[FROM],1),0),"")</f>
        <v/>
      </c>
      <c r="J148" s="53"/>
      <c r="K148" s="43"/>
      <c r="L148" s="33"/>
      <c r="M148" s="47"/>
      <c r="N148" s="43"/>
      <c r="O148" s="136"/>
      <c r="P148" s="137" t="str">
        <f t="shared" ca="1" si="14"/>
        <v/>
      </c>
      <c r="Q148" s="138" t="str">
        <f t="shared" si="15"/>
        <v/>
      </c>
      <c r="R148" s="139" t="str">
        <f t="shared" si="16"/>
        <v/>
      </c>
      <c r="S148" s="137" t="b">
        <f t="shared" si="17"/>
        <v>0</v>
      </c>
    </row>
    <row r="149" spans="1:19" ht="19" x14ac:dyDescent="0.2">
      <c r="A149" s="32"/>
      <c r="B149" s="33"/>
      <c r="C149" s="33"/>
      <c r="D149" s="34"/>
      <c r="E149" s="43"/>
      <c r="F149" s="33"/>
      <c r="G149" s="37"/>
      <c r="H149" s="37"/>
      <c r="I149" s="4" t="str">
        <f ca="1">IFERROR(OFFSET(TableRisk[[#Headers],[RIO Level]],MATCH($R149,TableRisk[FROM],1),0),"")</f>
        <v/>
      </c>
      <c r="J149" s="53"/>
      <c r="K149" s="43"/>
      <c r="L149" s="33"/>
      <c r="M149" s="47"/>
      <c r="N149" s="43"/>
      <c r="O149" s="136"/>
      <c r="P149" s="137" t="str">
        <f t="shared" ca="1" si="14"/>
        <v/>
      </c>
      <c r="Q149" s="138" t="str">
        <f t="shared" si="15"/>
        <v/>
      </c>
      <c r="R149" s="139" t="str">
        <f t="shared" si="16"/>
        <v/>
      </c>
      <c r="S149" s="137" t="b">
        <f t="shared" si="17"/>
        <v>0</v>
      </c>
    </row>
    <row r="150" spans="1:19" ht="19" x14ac:dyDescent="0.2">
      <c r="A150" s="32"/>
      <c r="B150" s="33"/>
      <c r="C150" s="33"/>
      <c r="D150" s="34"/>
      <c r="E150" s="43"/>
      <c r="F150" s="33"/>
      <c r="G150" s="37"/>
      <c r="H150" s="37"/>
      <c r="I150" s="4" t="str">
        <f ca="1">IFERROR(OFFSET(TableRisk[[#Headers],[RIO Level]],MATCH($R150,TableRisk[FROM],1),0),"")</f>
        <v/>
      </c>
      <c r="J150" s="53"/>
      <c r="K150" s="43"/>
      <c r="L150" s="54"/>
      <c r="M150" s="47"/>
      <c r="N150" s="43"/>
      <c r="O150" s="136"/>
      <c r="P150" s="137" t="str">
        <f t="shared" ca="1" si="14"/>
        <v/>
      </c>
      <c r="Q150" s="138" t="str">
        <f t="shared" si="15"/>
        <v/>
      </c>
      <c r="R150" s="139" t="str">
        <f t="shared" si="16"/>
        <v/>
      </c>
      <c r="S150" s="137" t="b">
        <f t="shared" si="17"/>
        <v>0</v>
      </c>
    </row>
    <row r="151" spans="1:19" ht="19" x14ac:dyDescent="0.2">
      <c r="A151" s="32"/>
      <c r="B151" s="33"/>
      <c r="C151" s="33"/>
      <c r="D151" s="34"/>
      <c r="E151" s="43"/>
      <c r="F151" s="33"/>
      <c r="G151" s="37"/>
      <c r="H151" s="37"/>
      <c r="I151" s="4" t="str">
        <f ca="1">IFERROR(OFFSET(TableRisk[[#Headers],[RIO Level]],MATCH($R151,TableRisk[FROM],1),0),"")</f>
        <v/>
      </c>
      <c r="J151" s="53"/>
      <c r="K151" s="43"/>
      <c r="L151" s="33"/>
      <c r="M151" s="47"/>
      <c r="N151" s="43"/>
      <c r="O151" s="136"/>
      <c r="P151" s="137" t="str">
        <f t="shared" ca="1" si="14"/>
        <v/>
      </c>
      <c r="Q151" s="138" t="str">
        <f t="shared" si="15"/>
        <v/>
      </c>
      <c r="R151" s="139" t="str">
        <f t="shared" si="16"/>
        <v/>
      </c>
      <c r="S151" s="137" t="b">
        <f t="shared" si="17"/>
        <v>0</v>
      </c>
    </row>
    <row r="152" spans="1:19" ht="19" x14ac:dyDescent="0.2">
      <c r="A152" s="32"/>
      <c r="B152" s="33"/>
      <c r="C152" s="33"/>
      <c r="D152" s="34"/>
      <c r="E152" s="43"/>
      <c r="F152" s="33"/>
      <c r="G152" s="37"/>
      <c r="H152" s="37"/>
      <c r="I152" s="4" t="str">
        <f ca="1">IFERROR(OFFSET(TableRisk[[#Headers],[RIO Level]],MATCH($R152,TableRisk[FROM],1),0),"")</f>
        <v/>
      </c>
      <c r="J152" s="32"/>
      <c r="K152" s="43"/>
      <c r="L152" s="33"/>
      <c r="M152" s="47"/>
      <c r="N152" s="43"/>
      <c r="O152" s="136"/>
      <c r="P152" s="137" t="str">
        <f t="shared" ca="1" si="14"/>
        <v/>
      </c>
      <c r="Q152" s="138" t="str">
        <f t="shared" si="15"/>
        <v/>
      </c>
      <c r="R152" s="139" t="str">
        <f t="shared" si="16"/>
        <v/>
      </c>
      <c r="S152" s="137" t="b">
        <f t="shared" si="17"/>
        <v>0</v>
      </c>
    </row>
    <row r="153" spans="1:19" ht="19" x14ac:dyDescent="0.2">
      <c r="A153" s="32"/>
      <c r="B153" s="33"/>
      <c r="C153" s="33"/>
      <c r="D153" s="34"/>
      <c r="E153" s="43"/>
      <c r="F153" s="33"/>
      <c r="G153" s="37"/>
      <c r="H153" s="37"/>
      <c r="I153" s="4" t="str">
        <f ca="1">IFERROR(OFFSET(TableRisk[[#Headers],[RIO Level]],MATCH($R153,TableRisk[FROM],1),0),"")</f>
        <v/>
      </c>
      <c r="J153" s="32"/>
      <c r="K153" s="43"/>
      <c r="L153" s="33"/>
      <c r="M153" s="47"/>
      <c r="N153" s="43"/>
      <c r="O153" s="136"/>
      <c r="P153" s="137" t="str">
        <f t="shared" ca="1" si="14"/>
        <v/>
      </c>
      <c r="Q153" s="138" t="str">
        <f t="shared" si="15"/>
        <v/>
      </c>
      <c r="R153" s="139" t="str">
        <f t="shared" si="16"/>
        <v/>
      </c>
      <c r="S153" s="137" t="b">
        <f t="shared" si="17"/>
        <v>0</v>
      </c>
    </row>
    <row r="154" spans="1:19" ht="19" x14ac:dyDescent="0.2">
      <c r="A154" s="32"/>
      <c r="B154" s="33"/>
      <c r="C154" s="33"/>
      <c r="D154" s="34"/>
      <c r="E154" s="43"/>
      <c r="F154" s="33"/>
      <c r="G154" s="37"/>
      <c r="H154" s="37"/>
      <c r="I154" s="4" t="str">
        <f ca="1">IFERROR(OFFSET(TableRisk[[#Headers],[RIO Level]],MATCH($R154,TableRisk[FROM],1),0),"")</f>
        <v/>
      </c>
      <c r="J154" s="32"/>
      <c r="K154" s="43"/>
      <c r="L154" s="33"/>
      <c r="M154" s="47"/>
      <c r="N154" s="43"/>
      <c r="O154" s="136"/>
      <c r="P154" s="137" t="str">
        <f t="shared" ca="1" si="14"/>
        <v/>
      </c>
      <c r="Q154" s="138" t="str">
        <f t="shared" si="15"/>
        <v/>
      </c>
      <c r="R154" s="139" t="str">
        <f t="shared" si="16"/>
        <v/>
      </c>
      <c r="S154" s="137" t="b">
        <f t="shared" si="17"/>
        <v>0</v>
      </c>
    </row>
    <row r="155" spans="1:19" ht="19" x14ac:dyDescent="0.2">
      <c r="A155" s="32"/>
      <c r="B155" s="33"/>
      <c r="C155" s="33"/>
      <c r="D155" s="34"/>
      <c r="E155" s="43"/>
      <c r="F155" s="33"/>
      <c r="G155" s="37"/>
      <c r="H155" s="37"/>
      <c r="I155" s="4" t="str">
        <f ca="1">IFERROR(OFFSET(TableRisk[[#Headers],[RIO Level]],MATCH($R155,TableRisk[FROM],1),0),"")</f>
        <v/>
      </c>
      <c r="J155" s="32"/>
      <c r="K155" s="43"/>
      <c r="L155" s="33"/>
      <c r="M155" s="47"/>
      <c r="N155" s="43"/>
      <c r="O155" s="136"/>
      <c r="P155" s="137" t="str">
        <f t="shared" ca="1" si="14"/>
        <v/>
      </c>
      <c r="Q155" s="138" t="str">
        <f t="shared" si="15"/>
        <v/>
      </c>
      <c r="R155" s="139" t="str">
        <f t="shared" si="16"/>
        <v/>
      </c>
      <c r="S155" s="137" t="b">
        <f t="shared" si="17"/>
        <v>0</v>
      </c>
    </row>
    <row r="156" spans="1:19" ht="19" x14ac:dyDescent="0.2">
      <c r="A156" s="32"/>
      <c r="B156" s="33"/>
      <c r="C156" s="33"/>
      <c r="D156" s="34"/>
      <c r="E156" s="43"/>
      <c r="F156" s="33"/>
      <c r="G156" s="37"/>
      <c r="H156" s="37"/>
      <c r="I156" s="4" t="str">
        <f ca="1">IFERROR(OFFSET(TableRisk[[#Headers],[RIO Level]],MATCH($R156,TableRisk[FROM],1),0),"")</f>
        <v/>
      </c>
      <c r="J156" s="32"/>
      <c r="K156" s="43"/>
      <c r="L156" s="33"/>
      <c r="M156" s="47"/>
      <c r="N156" s="43"/>
      <c r="O156" s="136"/>
      <c r="P156" s="137" t="str">
        <f t="shared" ca="1" si="14"/>
        <v/>
      </c>
      <c r="Q156" s="138" t="str">
        <f t="shared" si="15"/>
        <v/>
      </c>
      <c r="R156" s="139" t="str">
        <f t="shared" si="16"/>
        <v/>
      </c>
      <c r="S156" s="137" t="b">
        <f t="shared" si="17"/>
        <v>0</v>
      </c>
    </row>
    <row r="157" spans="1:19" ht="19" x14ac:dyDescent="0.2">
      <c r="A157" s="32"/>
      <c r="B157" s="33"/>
      <c r="C157" s="33"/>
      <c r="D157" s="34"/>
      <c r="E157" s="43"/>
      <c r="F157" s="33"/>
      <c r="G157" s="37"/>
      <c r="H157" s="37"/>
      <c r="I157" s="4" t="str">
        <f ca="1">IFERROR(OFFSET(TableRisk[[#Headers],[RIO Level]],MATCH($R157,TableRisk[FROM],1),0),"")</f>
        <v/>
      </c>
      <c r="J157" s="32"/>
      <c r="K157" s="43"/>
      <c r="L157" s="33"/>
      <c r="M157" s="47"/>
      <c r="N157" s="43"/>
      <c r="O157" s="136"/>
      <c r="P157" s="137" t="str">
        <f t="shared" ca="1" si="14"/>
        <v/>
      </c>
      <c r="Q157" s="138" t="str">
        <f t="shared" si="15"/>
        <v/>
      </c>
      <c r="R157" s="139" t="str">
        <f t="shared" si="16"/>
        <v/>
      </c>
      <c r="S157" s="137" t="b">
        <f t="shared" si="17"/>
        <v>0</v>
      </c>
    </row>
    <row r="158" spans="1:19" ht="19" x14ac:dyDescent="0.2">
      <c r="A158" s="32"/>
      <c r="B158" s="33"/>
      <c r="C158" s="33"/>
      <c r="D158" s="34"/>
      <c r="E158" s="43"/>
      <c r="F158" s="33"/>
      <c r="G158" s="37"/>
      <c r="H158" s="37"/>
      <c r="I158" s="4" t="str">
        <f ca="1">IFERROR(OFFSET(TableRisk[[#Headers],[RIO Level]],MATCH($R158,TableRisk[FROM],1),0),"")</f>
        <v/>
      </c>
      <c r="J158" s="32"/>
      <c r="K158" s="43"/>
      <c r="L158" s="33"/>
      <c r="M158" s="47"/>
      <c r="N158" s="43"/>
      <c r="O158" s="136"/>
      <c r="P158" s="137" t="str">
        <f t="shared" ca="1" si="14"/>
        <v/>
      </c>
      <c r="Q158" s="138" t="str">
        <f t="shared" si="15"/>
        <v/>
      </c>
      <c r="R158" s="139" t="str">
        <f t="shared" si="16"/>
        <v/>
      </c>
      <c r="S158" s="137" t="b">
        <f t="shared" si="17"/>
        <v>0</v>
      </c>
    </row>
    <row r="159" spans="1:19" ht="19" x14ac:dyDescent="0.2">
      <c r="A159" s="32"/>
      <c r="B159" s="33"/>
      <c r="C159" s="33"/>
      <c r="D159" s="34"/>
      <c r="E159" s="43"/>
      <c r="F159" s="33"/>
      <c r="G159" s="37"/>
      <c r="H159" s="37"/>
      <c r="I159" s="4" t="str">
        <f ca="1">IFERROR(OFFSET(TableRisk[[#Headers],[RIO Level]],MATCH($R159,TableRisk[FROM],1),0),"")</f>
        <v/>
      </c>
      <c r="J159" s="32"/>
      <c r="K159" s="43"/>
      <c r="L159" s="33"/>
      <c r="M159" s="47"/>
      <c r="N159" s="43"/>
      <c r="O159" s="136"/>
      <c r="P159" s="137" t="str">
        <f t="shared" ca="1" si="14"/>
        <v/>
      </c>
      <c r="Q159" s="138" t="str">
        <f t="shared" si="15"/>
        <v/>
      </c>
      <c r="R159" s="139" t="str">
        <f t="shared" si="16"/>
        <v/>
      </c>
      <c r="S159" s="137" t="b">
        <f t="shared" si="17"/>
        <v>0</v>
      </c>
    </row>
    <row r="160" spans="1:19" ht="19" x14ac:dyDescent="0.2">
      <c r="A160" s="32"/>
      <c r="B160" s="33"/>
      <c r="C160" s="33"/>
      <c r="D160" s="34"/>
      <c r="E160" s="43"/>
      <c r="F160" s="33"/>
      <c r="G160" s="37"/>
      <c r="H160" s="37"/>
      <c r="I160" s="4" t="str">
        <f ca="1">IFERROR(OFFSET(TableRisk[[#Headers],[RIO Level]],MATCH($R160,TableRisk[FROM],1),0),"")</f>
        <v/>
      </c>
      <c r="J160" s="32"/>
      <c r="K160" s="43"/>
      <c r="L160" s="33"/>
      <c r="M160" s="47"/>
      <c r="N160" s="43"/>
      <c r="O160" s="136"/>
      <c r="P160" s="137" t="str">
        <f t="shared" ca="1" si="14"/>
        <v/>
      </c>
      <c r="Q160" s="138" t="str">
        <f t="shared" si="15"/>
        <v/>
      </c>
      <c r="R160" s="139" t="str">
        <f t="shared" si="16"/>
        <v/>
      </c>
      <c r="S160" s="137" t="b">
        <f t="shared" si="17"/>
        <v>0</v>
      </c>
    </row>
    <row r="161" spans="1:19" ht="19" x14ac:dyDescent="0.2">
      <c r="A161" s="32"/>
      <c r="B161" s="33"/>
      <c r="C161" s="33"/>
      <c r="D161" s="34"/>
      <c r="E161" s="43"/>
      <c r="F161" s="33"/>
      <c r="G161" s="37"/>
      <c r="H161" s="37"/>
      <c r="I161" s="4" t="str">
        <f ca="1">IFERROR(OFFSET(TableRisk[[#Headers],[RIO Level]],MATCH($R161,TableRisk[FROM],1),0),"")</f>
        <v/>
      </c>
      <c r="J161" s="32"/>
      <c r="K161" s="43"/>
      <c r="L161" s="33"/>
      <c r="M161" s="47"/>
      <c r="N161" s="43"/>
      <c r="O161" s="136"/>
      <c r="P161" s="137" t="str">
        <f t="shared" ca="1" si="14"/>
        <v/>
      </c>
      <c r="Q161" s="138" t="str">
        <f t="shared" si="15"/>
        <v/>
      </c>
      <c r="R161" s="139" t="str">
        <f t="shared" si="16"/>
        <v/>
      </c>
      <c r="S161" s="137" t="b">
        <f t="shared" si="17"/>
        <v>0</v>
      </c>
    </row>
    <row r="162" spans="1:19" ht="19" x14ac:dyDescent="0.2">
      <c r="A162" s="32"/>
      <c r="B162" s="33"/>
      <c r="C162" s="33"/>
      <c r="D162" s="34"/>
      <c r="E162" s="43"/>
      <c r="F162" s="33"/>
      <c r="G162" s="37"/>
      <c r="H162" s="37"/>
      <c r="I162" s="4" t="str">
        <f ca="1">IFERROR(OFFSET(TableRisk[[#Headers],[RIO Level]],MATCH($R162,TableRisk[FROM],1),0),"")</f>
        <v/>
      </c>
      <c r="J162" s="32"/>
      <c r="K162" s="43"/>
      <c r="L162" s="33"/>
      <c r="M162" s="47"/>
      <c r="N162" s="43"/>
      <c r="O162" s="136"/>
      <c r="P162" s="137" t="str">
        <f t="shared" ca="1" si="14"/>
        <v/>
      </c>
      <c r="Q162" s="138" t="str">
        <f t="shared" ref="Q162:Q194" si="18">IF(J162="","",EOMONTH(J162,0))</f>
        <v/>
      </c>
      <c r="R162" s="139" t="str">
        <f t="shared" ref="R162:R194" si="19">IF(AND(G162&lt;&gt;"",H162&lt;&gt;""),G162*H162,"")</f>
        <v/>
      </c>
      <c r="S162" s="137" t="b">
        <f t="shared" ref="S162:S194" si="20">B162&lt;&gt;""</f>
        <v>0</v>
      </c>
    </row>
    <row r="163" spans="1:19" ht="19" x14ac:dyDescent="0.2">
      <c r="A163" s="32"/>
      <c r="B163" s="33"/>
      <c r="C163" s="33"/>
      <c r="D163" s="34"/>
      <c r="E163" s="43"/>
      <c r="F163" s="33"/>
      <c r="G163" s="37"/>
      <c r="H163" s="37"/>
      <c r="I163" s="4" t="str">
        <f ca="1">IFERROR(OFFSET(TableRisk[[#Headers],[RIO Level]],MATCH($R163,TableRisk[FROM],1),0),"")</f>
        <v/>
      </c>
      <c r="J163" s="32"/>
      <c r="K163" s="43"/>
      <c r="L163" s="33"/>
      <c r="M163" s="47"/>
      <c r="N163" s="43"/>
      <c r="O163" s="136"/>
      <c r="P163" s="137" t="str">
        <f t="shared" ca="1" si="14"/>
        <v/>
      </c>
      <c r="Q163" s="138" t="str">
        <f t="shared" si="18"/>
        <v/>
      </c>
      <c r="R163" s="139" t="str">
        <f t="shared" si="19"/>
        <v/>
      </c>
      <c r="S163" s="137" t="b">
        <f t="shared" si="20"/>
        <v>0</v>
      </c>
    </row>
    <row r="164" spans="1:19" ht="19" x14ac:dyDescent="0.2">
      <c r="A164" s="32"/>
      <c r="B164" s="33"/>
      <c r="C164" s="33"/>
      <c r="D164" s="34"/>
      <c r="E164" s="43"/>
      <c r="F164" s="33"/>
      <c r="G164" s="37"/>
      <c r="H164" s="37"/>
      <c r="I164" s="4" t="str">
        <f ca="1">IFERROR(OFFSET(TableRisk[[#Headers],[RIO Level]],MATCH($R164,TableRisk[FROM],1),0),"")</f>
        <v/>
      </c>
      <c r="J164" s="32"/>
      <c r="K164" s="43"/>
      <c r="L164" s="33"/>
      <c r="M164" s="47"/>
      <c r="N164" s="43"/>
      <c r="O164" s="136"/>
      <c r="P164" s="137" t="str">
        <f t="shared" ca="1" si="14"/>
        <v/>
      </c>
      <c r="Q164" s="138" t="str">
        <f t="shared" si="18"/>
        <v/>
      </c>
      <c r="R164" s="139" t="str">
        <f t="shared" si="19"/>
        <v/>
      </c>
      <c r="S164" s="137" t="b">
        <f t="shared" si="20"/>
        <v>0</v>
      </c>
    </row>
    <row r="165" spans="1:19" ht="19" x14ac:dyDescent="0.2">
      <c r="A165" s="32"/>
      <c r="B165" s="33"/>
      <c r="C165" s="33"/>
      <c r="D165" s="34"/>
      <c r="E165" s="43"/>
      <c r="F165" s="33"/>
      <c r="G165" s="37"/>
      <c r="H165" s="37"/>
      <c r="I165" s="4" t="str">
        <f ca="1">IFERROR(OFFSET(TableRisk[[#Headers],[RIO Level]],MATCH($R165,TableRisk[FROM],1),0),"")</f>
        <v/>
      </c>
      <c r="J165" s="32"/>
      <c r="K165" s="43"/>
      <c r="L165" s="33"/>
      <c r="M165" s="47"/>
      <c r="N165" s="43"/>
      <c r="O165" s="136"/>
      <c r="P165" s="137" t="str">
        <f t="shared" ca="1" si="14"/>
        <v/>
      </c>
      <c r="Q165" s="138" t="str">
        <f t="shared" si="18"/>
        <v/>
      </c>
      <c r="R165" s="139" t="str">
        <f t="shared" si="19"/>
        <v/>
      </c>
      <c r="S165" s="137" t="b">
        <f t="shared" si="20"/>
        <v>0</v>
      </c>
    </row>
    <row r="166" spans="1:19" ht="19" x14ac:dyDescent="0.2">
      <c r="A166" s="32"/>
      <c r="B166" s="33"/>
      <c r="C166" s="33"/>
      <c r="D166" s="34"/>
      <c r="E166" s="43"/>
      <c r="F166" s="33"/>
      <c r="G166" s="37"/>
      <c r="H166" s="37"/>
      <c r="I166" s="4" t="str">
        <f ca="1">IFERROR(OFFSET(TableRisk[[#Headers],[RIO Level]],MATCH($R166,TableRisk[FROM],1),0),"")</f>
        <v/>
      </c>
      <c r="J166" s="32"/>
      <c r="K166" s="43"/>
      <c r="L166" s="33"/>
      <c r="M166" s="47"/>
      <c r="N166" s="43"/>
      <c r="O166" s="136"/>
      <c r="P166" s="137" t="str">
        <f t="shared" ca="1" si="14"/>
        <v/>
      </c>
      <c r="Q166" s="138" t="str">
        <f t="shared" si="18"/>
        <v/>
      </c>
      <c r="R166" s="139" t="str">
        <f t="shared" si="19"/>
        <v/>
      </c>
      <c r="S166" s="137" t="b">
        <f t="shared" si="20"/>
        <v>0</v>
      </c>
    </row>
    <row r="167" spans="1:19" ht="19" x14ac:dyDescent="0.2">
      <c r="A167" s="32"/>
      <c r="B167" s="33"/>
      <c r="C167" s="33"/>
      <c r="D167" s="34"/>
      <c r="E167" s="43"/>
      <c r="F167" s="33"/>
      <c r="G167" s="37"/>
      <c r="H167" s="37"/>
      <c r="I167" s="4" t="str">
        <f ca="1">IFERROR(OFFSET(TableRisk[[#Headers],[RIO Level]],MATCH($R167,TableRisk[FROM],1),0),"")</f>
        <v/>
      </c>
      <c r="J167" s="32"/>
      <c r="K167" s="43"/>
      <c r="L167" s="33"/>
      <c r="M167" s="47"/>
      <c r="N167" s="43"/>
      <c r="O167" s="136"/>
      <c r="P167" s="137" t="str">
        <f t="shared" ca="1" si="14"/>
        <v/>
      </c>
      <c r="Q167" s="138" t="str">
        <f t="shared" si="18"/>
        <v/>
      </c>
      <c r="R167" s="139" t="str">
        <f t="shared" si="19"/>
        <v/>
      </c>
      <c r="S167" s="137" t="b">
        <f t="shared" si="20"/>
        <v>0</v>
      </c>
    </row>
    <row r="168" spans="1:19" ht="19" x14ac:dyDescent="0.2">
      <c r="A168" s="32"/>
      <c r="B168" s="33"/>
      <c r="C168" s="33"/>
      <c r="D168" s="34"/>
      <c r="E168" s="43"/>
      <c r="F168" s="33"/>
      <c r="G168" s="37"/>
      <c r="H168" s="37"/>
      <c r="I168" s="4" t="str">
        <f ca="1">IFERROR(OFFSET(TableRisk[[#Headers],[RIO Level]],MATCH($R168,TableRisk[FROM],1),0),"")</f>
        <v/>
      </c>
      <c r="J168" s="32"/>
      <c r="K168" s="43"/>
      <c r="L168" s="33"/>
      <c r="M168" s="47"/>
      <c r="N168" s="43"/>
      <c r="O168" s="136"/>
      <c r="P168" s="137" t="str">
        <f t="shared" ca="1" si="14"/>
        <v/>
      </c>
      <c r="Q168" s="138" t="str">
        <f t="shared" si="18"/>
        <v/>
      </c>
      <c r="R168" s="139" t="str">
        <f t="shared" si="19"/>
        <v/>
      </c>
      <c r="S168" s="137" t="b">
        <f t="shared" si="20"/>
        <v>0</v>
      </c>
    </row>
    <row r="169" spans="1:19" ht="19" x14ac:dyDescent="0.2">
      <c r="A169" s="32"/>
      <c r="B169" s="33"/>
      <c r="C169" s="33"/>
      <c r="D169" s="34"/>
      <c r="E169" s="43"/>
      <c r="F169" s="33"/>
      <c r="G169" s="37"/>
      <c r="H169" s="37"/>
      <c r="I169" s="4" t="str">
        <f ca="1">IFERROR(OFFSET(TableRisk[[#Headers],[RIO Level]],MATCH($R169,TableRisk[FROM],1),0),"")</f>
        <v/>
      </c>
      <c r="J169" s="32"/>
      <c r="K169" s="43"/>
      <c r="L169" s="33"/>
      <c r="M169" s="47"/>
      <c r="N169" s="43"/>
      <c r="O169" s="136"/>
      <c r="P169" s="137" t="str">
        <f t="shared" ca="1" si="14"/>
        <v/>
      </c>
      <c r="Q169" s="138" t="str">
        <f t="shared" si="18"/>
        <v/>
      </c>
      <c r="R169" s="139" t="str">
        <f t="shared" si="19"/>
        <v/>
      </c>
      <c r="S169" s="137" t="b">
        <f t="shared" si="20"/>
        <v>0</v>
      </c>
    </row>
    <row r="170" spans="1:19" ht="19" x14ac:dyDescent="0.2">
      <c r="A170" s="32"/>
      <c r="B170" s="33"/>
      <c r="C170" s="33"/>
      <c r="D170" s="34"/>
      <c r="E170" s="43"/>
      <c r="F170" s="33"/>
      <c r="G170" s="37"/>
      <c r="H170" s="37"/>
      <c r="I170" s="4" t="str">
        <f ca="1">IFERROR(OFFSET(TableRisk[[#Headers],[RIO Level]],MATCH($R170,TableRisk[FROM],1),0),"")</f>
        <v/>
      </c>
      <c r="J170" s="32"/>
      <c r="K170" s="43"/>
      <c r="L170" s="33"/>
      <c r="M170" s="47"/>
      <c r="N170" s="43"/>
      <c r="O170" s="136"/>
      <c r="P170" s="137" t="str">
        <f t="shared" ca="1" si="14"/>
        <v/>
      </c>
      <c r="Q170" s="138" t="str">
        <f t="shared" si="18"/>
        <v/>
      </c>
      <c r="R170" s="139" t="str">
        <f t="shared" si="19"/>
        <v/>
      </c>
      <c r="S170" s="137" t="b">
        <f t="shared" si="20"/>
        <v>0</v>
      </c>
    </row>
    <row r="171" spans="1:19" ht="19" x14ac:dyDescent="0.2">
      <c r="A171" s="32"/>
      <c r="B171" s="33"/>
      <c r="C171" s="33"/>
      <c r="D171" s="34"/>
      <c r="E171" s="43"/>
      <c r="F171" s="33"/>
      <c r="G171" s="37"/>
      <c r="H171" s="37"/>
      <c r="I171" s="4" t="str">
        <f ca="1">IFERROR(OFFSET(TableRisk[[#Headers],[RIO Level]],MATCH($R171,TableRisk[FROM],1),0),"")</f>
        <v/>
      </c>
      <c r="J171" s="32"/>
      <c r="K171" s="43"/>
      <c r="L171" s="33"/>
      <c r="M171" s="47"/>
      <c r="N171" s="43"/>
      <c r="O171" s="136"/>
      <c r="P171" s="137" t="str">
        <f t="shared" ca="1" si="14"/>
        <v/>
      </c>
      <c r="Q171" s="138" t="str">
        <f t="shared" si="18"/>
        <v/>
      </c>
      <c r="R171" s="139" t="str">
        <f t="shared" si="19"/>
        <v/>
      </c>
      <c r="S171" s="137" t="b">
        <f t="shared" si="20"/>
        <v>0</v>
      </c>
    </row>
    <row r="172" spans="1:19" ht="19" x14ac:dyDescent="0.2">
      <c r="A172" s="32"/>
      <c r="B172" s="33"/>
      <c r="C172" s="33"/>
      <c r="D172" s="34"/>
      <c r="E172" s="43"/>
      <c r="F172" s="33"/>
      <c r="G172" s="37"/>
      <c r="H172" s="37"/>
      <c r="I172" s="4" t="str">
        <f ca="1">IFERROR(OFFSET(TableRisk[[#Headers],[RIO Level]],MATCH($R172,TableRisk[FROM],1),0),"")</f>
        <v/>
      </c>
      <c r="J172" s="32"/>
      <c r="K172" s="43"/>
      <c r="L172" s="33"/>
      <c r="M172" s="47"/>
      <c r="N172" s="43"/>
      <c r="O172" s="136"/>
      <c r="P172" s="137" t="str">
        <f t="shared" ca="1" si="14"/>
        <v/>
      </c>
      <c r="Q172" s="138" t="str">
        <f t="shared" si="18"/>
        <v/>
      </c>
      <c r="R172" s="139" t="str">
        <f t="shared" si="19"/>
        <v/>
      </c>
      <c r="S172" s="137" t="b">
        <f t="shared" si="20"/>
        <v>0</v>
      </c>
    </row>
    <row r="173" spans="1:19" ht="19" x14ac:dyDescent="0.2">
      <c r="A173" s="32"/>
      <c r="B173" s="33"/>
      <c r="C173" s="33"/>
      <c r="D173" s="34"/>
      <c r="E173" s="43"/>
      <c r="F173" s="33"/>
      <c r="G173" s="37"/>
      <c r="H173" s="37"/>
      <c r="I173" s="4" t="str">
        <f ca="1">IFERROR(OFFSET(TableRisk[[#Headers],[RIO Level]],MATCH($R173,TableRisk[FROM],1),0),"")</f>
        <v/>
      </c>
      <c r="J173" s="32"/>
      <c r="K173" s="43"/>
      <c r="L173" s="33"/>
      <c r="M173" s="47"/>
      <c r="N173" s="43"/>
      <c r="O173" s="136"/>
      <c r="P173" s="137" t="str">
        <f t="shared" ca="1" si="14"/>
        <v/>
      </c>
      <c r="Q173" s="138" t="str">
        <f t="shared" si="18"/>
        <v/>
      </c>
      <c r="R173" s="139" t="str">
        <f t="shared" si="19"/>
        <v/>
      </c>
      <c r="S173" s="137" t="b">
        <f t="shared" si="20"/>
        <v>0</v>
      </c>
    </row>
    <row r="174" spans="1:19" ht="19" x14ac:dyDescent="0.2">
      <c r="A174" s="32"/>
      <c r="B174" s="33"/>
      <c r="C174" s="33"/>
      <c r="D174" s="34"/>
      <c r="E174" s="43"/>
      <c r="F174" s="33"/>
      <c r="G174" s="37"/>
      <c r="H174" s="37"/>
      <c r="I174" s="4" t="str">
        <f ca="1">IFERROR(OFFSET(TableRisk[[#Headers],[RIO Level]],MATCH($R174,TableRisk[FROM],1),0),"")</f>
        <v/>
      </c>
      <c r="J174" s="32"/>
      <c r="K174" s="43"/>
      <c r="L174" s="33"/>
      <c r="M174" s="47"/>
      <c r="N174" s="43"/>
      <c r="O174" s="136"/>
      <c r="P174" s="137" t="str">
        <f t="shared" ca="1" si="14"/>
        <v/>
      </c>
      <c r="Q174" s="138" t="str">
        <f t="shared" si="18"/>
        <v/>
      </c>
      <c r="R174" s="139" t="str">
        <f t="shared" si="19"/>
        <v/>
      </c>
      <c r="S174" s="137" t="b">
        <f t="shared" si="20"/>
        <v>0</v>
      </c>
    </row>
    <row r="175" spans="1:19" ht="19" x14ac:dyDescent="0.2">
      <c r="A175" s="32"/>
      <c r="B175" s="33"/>
      <c r="C175" s="33"/>
      <c r="D175" s="34"/>
      <c r="E175" s="43"/>
      <c r="F175" s="33"/>
      <c r="G175" s="37"/>
      <c r="H175" s="37"/>
      <c r="I175" s="4" t="str">
        <f ca="1">IFERROR(OFFSET(TableRisk[[#Headers],[RIO Level]],MATCH($R175,TableRisk[FROM],1),0),"")</f>
        <v/>
      </c>
      <c r="J175" s="32"/>
      <c r="K175" s="43"/>
      <c r="L175" s="33"/>
      <c r="M175" s="47"/>
      <c r="N175" s="43"/>
      <c r="O175" s="136"/>
      <c r="P175" s="137" t="str">
        <f t="shared" ca="1" si="14"/>
        <v/>
      </c>
      <c r="Q175" s="138" t="str">
        <f t="shared" si="18"/>
        <v/>
      </c>
      <c r="R175" s="139" t="str">
        <f t="shared" si="19"/>
        <v/>
      </c>
      <c r="S175" s="137" t="b">
        <f t="shared" si="20"/>
        <v>0</v>
      </c>
    </row>
    <row r="176" spans="1:19" ht="19" x14ac:dyDescent="0.2">
      <c r="A176" s="32"/>
      <c r="B176" s="33"/>
      <c r="C176" s="33"/>
      <c r="D176" s="34"/>
      <c r="E176" s="43"/>
      <c r="F176" s="33"/>
      <c r="G176" s="37"/>
      <c r="H176" s="37"/>
      <c r="I176" s="4" t="str">
        <f ca="1">IFERROR(OFFSET(TableRisk[[#Headers],[RIO Level]],MATCH($R176,TableRisk[FROM],1),0),"")</f>
        <v/>
      </c>
      <c r="J176" s="32"/>
      <c r="K176" s="43"/>
      <c r="L176" s="33"/>
      <c r="M176" s="47"/>
      <c r="N176" s="43"/>
      <c r="O176" s="136"/>
      <c r="P176" s="137" t="str">
        <f t="shared" ca="1" si="14"/>
        <v/>
      </c>
      <c r="Q176" s="138" t="str">
        <f t="shared" si="18"/>
        <v/>
      </c>
      <c r="R176" s="139" t="str">
        <f t="shared" si="19"/>
        <v/>
      </c>
      <c r="S176" s="137" t="b">
        <f t="shared" si="20"/>
        <v>0</v>
      </c>
    </row>
    <row r="177" spans="1:19" ht="19" x14ac:dyDescent="0.2">
      <c r="A177" s="32"/>
      <c r="B177" s="33"/>
      <c r="C177" s="33"/>
      <c r="D177" s="34"/>
      <c r="E177" s="43"/>
      <c r="F177" s="33"/>
      <c r="G177" s="37"/>
      <c r="H177" s="37"/>
      <c r="I177" s="4" t="str">
        <f ca="1">IFERROR(OFFSET(TableRisk[[#Headers],[RIO Level]],MATCH($R177,TableRisk[FROM],1),0),"")</f>
        <v/>
      </c>
      <c r="J177" s="32"/>
      <c r="K177" s="43"/>
      <c r="L177" s="33"/>
      <c r="M177" s="47"/>
      <c r="N177" s="43"/>
      <c r="O177" s="136"/>
      <c r="P177" s="137" t="str">
        <f t="shared" ca="1" si="14"/>
        <v/>
      </c>
      <c r="Q177" s="138" t="str">
        <f t="shared" si="18"/>
        <v/>
      </c>
      <c r="R177" s="139" t="str">
        <f t="shared" si="19"/>
        <v/>
      </c>
      <c r="S177" s="137" t="b">
        <f t="shared" si="20"/>
        <v>0</v>
      </c>
    </row>
    <row r="178" spans="1:19" ht="19" x14ac:dyDescent="0.2">
      <c r="A178" s="32"/>
      <c r="B178" s="33"/>
      <c r="C178" s="33"/>
      <c r="D178" s="34"/>
      <c r="E178" s="43"/>
      <c r="F178" s="33"/>
      <c r="G178" s="37"/>
      <c r="H178" s="37"/>
      <c r="I178" s="4" t="str">
        <f ca="1">IFERROR(OFFSET(TableRisk[[#Headers],[RIO Level]],MATCH($R178,TableRisk[FROM],1),0),"")</f>
        <v/>
      </c>
      <c r="J178" s="32"/>
      <c r="K178" s="43"/>
      <c r="L178" s="33"/>
      <c r="M178" s="47"/>
      <c r="N178" s="43"/>
      <c r="O178" s="136"/>
      <c r="P178" s="137" t="str">
        <f t="shared" ca="1" si="14"/>
        <v/>
      </c>
      <c r="Q178" s="138" t="str">
        <f t="shared" si="18"/>
        <v/>
      </c>
      <c r="R178" s="139" t="str">
        <f t="shared" si="19"/>
        <v/>
      </c>
      <c r="S178" s="137" t="b">
        <f t="shared" si="20"/>
        <v>0</v>
      </c>
    </row>
    <row r="179" spans="1:19" ht="19" x14ac:dyDescent="0.2">
      <c r="A179" s="32"/>
      <c r="B179" s="33"/>
      <c r="C179" s="33"/>
      <c r="D179" s="34"/>
      <c r="E179" s="43"/>
      <c r="F179" s="33"/>
      <c r="G179" s="37"/>
      <c r="H179" s="37"/>
      <c r="I179" s="4" t="str">
        <f ca="1">IFERROR(OFFSET(TableRisk[[#Headers],[RIO Level]],MATCH($R179,TableRisk[FROM],1),0),"")</f>
        <v/>
      </c>
      <c r="J179" s="32"/>
      <c r="K179" s="43"/>
      <c r="L179" s="33"/>
      <c r="M179" s="47"/>
      <c r="N179" s="43"/>
      <c r="O179" s="136"/>
      <c r="P179" s="137" t="str">
        <f t="shared" ca="1" si="14"/>
        <v/>
      </c>
      <c r="Q179" s="138" t="str">
        <f t="shared" si="18"/>
        <v/>
      </c>
      <c r="R179" s="139" t="str">
        <f t="shared" si="19"/>
        <v/>
      </c>
      <c r="S179" s="137" t="b">
        <f t="shared" si="20"/>
        <v>0</v>
      </c>
    </row>
    <row r="180" spans="1:19" ht="19" x14ac:dyDescent="0.2">
      <c r="A180" s="32"/>
      <c r="B180" s="33"/>
      <c r="C180" s="33"/>
      <c r="D180" s="34"/>
      <c r="E180" s="43"/>
      <c r="F180" s="33"/>
      <c r="G180" s="37"/>
      <c r="H180" s="37"/>
      <c r="I180" s="4" t="str">
        <f ca="1">IFERROR(OFFSET(TableRisk[[#Headers],[RIO Level]],MATCH($R180,TableRisk[FROM],1),0),"")</f>
        <v/>
      </c>
      <c r="J180" s="32"/>
      <c r="K180" s="43"/>
      <c r="L180" s="33"/>
      <c r="M180" s="47"/>
      <c r="N180" s="43"/>
      <c r="O180" s="136"/>
      <c r="P180" s="137" t="str">
        <f t="shared" ca="1" si="14"/>
        <v/>
      </c>
      <c r="Q180" s="138" t="str">
        <f t="shared" si="18"/>
        <v/>
      </c>
      <c r="R180" s="139" t="str">
        <f t="shared" si="19"/>
        <v/>
      </c>
      <c r="S180" s="137" t="b">
        <f t="shared" si="20"/>
        <v>0</v>
      </c>
    </row>
    <row r="181" spans="1:19" ht="19" x14ac:dyDescent="0.2">
      <c r="A181" s="32"/>
      <c r="B181" s="33"/>
      <c r="C181" s="33"/>
      <c r="D181" s="34"/>
      <c r="E181" s="43"/>
      <c r="F181" s="33"/>
      <c r="G181" s="37"/>
      <c r="H181" s="37"/>
      <c r="I181" s="4" t="str">
        <f ca="1">IFERROR(OFFSET(TableRisk[[#Headers],[RIO Level]],MATCH($R181,TableRisk[FROM],1),0),"")</f>
        <v/>
      </c>
      <c r="J181" s="32"/>
      <c r="K181" s="43"/>
      <c r="L181" s="33"/>
      <c r="M181" s="47"/>
      <c r="N181" s="43"/>
      <c r="O181" s="136"/>
      <c r="P181" s="137" t="str">
        <f t="shared" ca="1" si="14"/>
        <v/>
      </c>
      <c r="Q181" s="138" t="str">
        <f t="shared" si="18"/>
        <v/>
      </c>
      <c r="R181" s="139" t="str">
        <f t="shared" si="19"/>
        <v/>
      </c>
      <c r="S181" s="137" t="b">
        <f t="shared" si="20"/>
        <v>0</v>
      </c>
    </row>
    <row r="182" spans="1:19" ht="19" x14ac:dyDescent="0.2">
      <c r="A182" s="32"/>
      <c r="B182" s="33"/>
      <c r="C182" s="33"/>
      <c r="D182" s="34"/>
      <c r="E182" s="43"/>
      <c r="F182" s="33"/>
      <c r="G182" s="37"/>
      <c r="H182" s="37"/>
      <c r="I182" s="4" t="str">
        <f ca="1">IFERROR(OFFSET(TableRisk[[#Headers],[RIO Level]],MATCH($R182,TableRisk[FROM],1),0),"")</f>
        <v/>
      </c>
      <c r="J182" s="32"/>
      <c r="K182" s="43"/>
      <c r="L182" s="33"/>
      <c r="M182" s="47"/>
      <c r="N182" s="43"/>
      <c r="O182" s="136"/>
      <c r="P182" s="137" t="str">
        <f t="shared" ca="1" si="14"/>
        <v/>
      </c>
      <c r="Q182" s="138" t="str">
        <f t="shared" si="18"/>
        <v/>
      </c>
      <c r="R182" s="139" t="str">
        <f t="shared" si="19"/>
        <v/>
      </c>
      <c r="S182" s="137" t="b">
        <f t="shared" si="20"/>
        <v>0</v>
      </c>
    </row>
    <row r="183" spans="1:19" ht="19" x14ac:dyDescent="0.2">
      <c r="A183" s="32"/>
      <c r="B183" s="33"/>
      <c r="C183" s="33"/>
      <c r="D183" s="34"/>
      <c r="E183" s="43"/>
      <c r="F183" s="33"/>
      <c r="G183" s="37"/>
      <c r="H183" s="37"/>
      <c r="I183" s="4" t="str">
        <f ca="1">IFERROR(OFFSET(TableRisk[[#Headers],[RIO Level]],MATCH($R183,TableRisk[FROM],1),0),"")</f>
        <v/>
      </c>
      <c r="J183" s="32"/>
      <c r="K183" s="43"/>
      <c r="L183" s="33"/>
      <c r="M183" s="47"/>
      <c r="N183" s="43"/>
      <c r="O183" s="136"/>
      <c r="P183" s="137" t="str">
        <f t="shared" ca="1" si="14"/>
        <v/>
      </c>
      <c r="Q183" s="138" t="str">
        <f t="shared" si="18"/>
        <v/>
      </c>
      <c r="R183" s="139" t="str">
        <f t="shared" si="19"/>
        <v/>
      </c>
      <c r="S183" s="137" t="b">
        <f t="shared" si="20"/>
        <v>0</v>
      </c>
    </row>
    <row r="184" spans="1:19" ht="19" x14ac:dyDescent="0.2">
      <c r="A184" s="32"/>
      <c r="B184" s="33"/>
      <c r="C184" s="33"/>
      <c r="D184" s="34"/>
      <c r="E184" s="43"/>
      <c r="F184" s="33"/>
      <c r="G184" s="37"/>
      <c r="H184" s="37"/>
      <c r="I184" s="4" t="str">
        <f ca="1">IFERROR(OFFSET(TableRisk[[#Headers],[RIO Level]],MATCH($R184,TableRisk[FROM],1),0),"")</f>
        <v/>
      </c>
      <c r="J184" s="32"/>
      <c r="K184" s="43"/>
      <c r="L184" s="33"/>
      <c r="M184" s="47"/>
      <c r="N184" s="43"/>
      <c r="O184" s="136"/>
      <c r="P184" s="137" t="str">
        <f t="shared" ca="1" si="14"/>
        <v/>
      </c>
      <c r="Q184" s="138" t="str">
        <f t="shared" si="18"/>
        <v/>
      </c>
      <c r="R184" s="139" t="str">
        <f t="shared" si="19"/>
        <v/>
      </c>
      <c r="S184" s="137" t="b">
        <f t="shared" si="20"/>
        <v>0</v>
      </c>
    </row>
    <row r="185" spans="1:19" ht="19" x14ac:dyDescent="0.2">
      <c r="A185" s="32"/>
      <c r="B185" s="33"/>
      <c r="C185" s="33"/>
      <c r="D185" s="34"/>
      <c r="E185" s="43"/>
      <c r="F185" s="33"/>
      <c r="G185" s="37"/>
      <c r="H185" s="37"/>
      <c r="I185" s="4" t="str">
        <f ca="1">IFERROR(OFFSET(TableRisk[[#Headers],[RIO Level]],MATCH($R185,TableRisk[FROM],1),0),"")</f>
        <v/>
      </c>
      <c r="J185" s="32"/>
      <c r="K185" s="43"/>
      <c r="L185" s="33"/>
      <c r="M185" s="47"/>
      <c r="N185" s="43"/>
      <c r="O185" s="136"/>
      <c r="P185" s="137" t="str">
        <f t="shared" ca="1" si="14"/>
        <v/>
      </c>
      <c r="Q185" s="138" t="str">
        <f t="shared" si="18"/>
        <v/>
      </c>
      <c r="R185" s="139" t="str">
        <f t="shared" si="19"/>
        <v/>
      </c>
      <c r="S185" s="137" t="b">
        <f t="shared" si="20"/>
        <v>0</v>
      </c>
    </row>
    <row r="186" spans="1:19" ht="19" x14ac:dyDescent="0.2">
      <c r="A186" s="32"/>
      <c r="B186" s="33"/>
      <c r="C186" s="33"/>
      <c r="D186" s="34"/>
      <c r="E186" s="43"/>
      <c r="F186" s="33"/>
      <c r="G186" s="37"/>
      <c r="H186" s="37"/>
      <c r="I186" s="4" t="str">
        <f ca="1">IFERROR(OFFSET(TableRisk[[#Headers],[RIO Level]],MATCH($R186,TableRisk[FROM],1),0),"")</f>
        <v/>
      </c>
      <c r="J186" s="32"/>
      <c r="K186" s="43"/>
      <c r="L186" s="33"/>
      <c r="M186" s="47"/>
      <c r="N186" s="43"/>
      <c r="O186" s="136"/>
      <c r="P186" s="137" t="str">
        <f t="shared" ca="1" si="14"/>
        <v/>
      </c>
      <c r="Q186" s="138" t="str">
        <f t="shared" si="18"/>
        <v/>
      </c>
      <c r="R186" s="139" t="str">
        <f t="shared" si="19"/>
        <v/>
      </c>
      <c r="S186" s="137" t="b">
        <f t="shared" si="20"/>
        <v>0</v>
      </c>
    </row>
    <row r="187" spans="1:19" ht="19" x14ac:dyDescent="0.2">
      <c r="A187" s="32"/>
      <c r="B187" s="33"/>
      <c r="C187" s="33"/>
      <c r="D187" s="34"/>
      <c r="E187" s="43"/>
      <c r="F187" s="33"/>
      <c r="G187" s="37"/>
      <c r="H187" s="37"/>
      <c r="I187" s="4" t="str">
        <f ca="1">IFERROR(OFFSET(TableRisk[[#Headers],[RIO Level]],MATCH($R187,TableRisk[FROM],1),0),"")</f>
        <v/>
      </c>
      <c r="J187" s="32"/>
      <c r="K187" s="43"/>
      <c r="L187" s="33"/>
      <c r="M187" s="47"/>
      <c r="N187" s="43"/>
      <c r="O187" s="136"/>
      <c r="P187" s="137" t="str">
        <f t="shared" ca="1" si="14"/>
        <v/>
      </c>
      <c r="Q187" s="138" t="str">
        <f t="shared" si="18"/>
        <v/>
      </c>
      <c r="R187" s="139" t="str">
        <f t="shared" si="19"/>
        <v/>
      </c>
      <c r="S187" s="137" t="b">
        <f t="shared" si="20"/>
        <v>0</v>
      </c>
    </row>
    <row r="188" spans="1:19" ht="19" x14ac:dyDescent="0.2">
      <c r="A188" s="32"/>
      <c r="B188" s="33"/>
      <c r="C188" s="33"/>
      <c r="D188" s="34"/>
      <c r="E188" s="43"/>
      <c r="F188" s="33"/>
      <c r="G188" s="37"/>
      <c r="H188" s="37"/>
      <c r="I188" s="4" t="str">
        <f ca="1">IFERROR(OFFSET(TableRisk[[#Headers],[RIO Level]],MATCH($R188,TableRisk[FROM],1),0),"")</f>
        <v/>
      </c>
      <c r="J188" s="32"/>
      <c r="K188" s="43"/>
      <c r="L188" s="33"/>
      <c r="M188" s="47"/>
      <c r="N188" s="43"/>
      <c r="O188" s="136"/>
      <c r="P188" s="137" t="str">
        <f t="shared" ca="1" si="14"/>
        <v/>
      </c>
      <c r="Q188" s="138" t="str">
        <f t="shared" si="18"/>
        <v/>
      </c>
      <c r="R188" s="139" t="str">
        <f t="shared" si="19"/>
        <v/>
      </c>
      <c r="S188" s="137" t="b">
        <f t="shared" si="20"/>
        <v>0</v>
      </c>
    </row>
    <row r="189" spans="1:19" ht="19" x14ac:dyDescent="0.2">
      <c r="A189" s="32"/>
      <c r="B189" s="33"/>
      <c r="C189" s="33"/>
      <c r="D189" s="34"/>
      <c r="E189" s="43"/>
      <c r="F189" s="33"/>
      <c r="G189" s="37"/>
      <c r="H189" s="37"/>
      <c r="I189" s="4" t="str">
        <f ca="1">IFERROR(OFFSET(TableRisk[[#Headers],[RIO Level]],MATCH($R189,TableRisk[FROM],1),0),"")</f>
        <v/>
      </c>
      <c r="J189" s="32"/>
      <c r="K189" s="43"/>
      <c r="L189" s="33"/>
      <c r="M189" s="47"/>
      <c r="N189" s="43"/>
      <c r="O189" s="136"/>
      <c r="P189" s="137" t="str">
        <f t="shared" ca="1" si="14"/>
        <v/>
      </c>
      <c r="Q189" s="138" t="str">
        <f t="shared" si="18"/>
        <v/>
      </c>
      <c r="R189" s="139" t="str">
        <f t="shared" si="19"/>
        <v/>
      </c>
      <c r="S189" s="137" t="b">
        <f t="shared" si="20"/>
        <v>0</v>
      </c>
    </row>
    <row r="190" spans="1:19" ht="19" x14ac:dyDescent="0.2">
      <c r="A190" s="32"/>
      <c r="B190" s="33"/>
      <c r="C190" s="33"/>
      <c r="D190" s="34"/>
      <c r="E190" s="43"/>
      <c r="F190" s="33"/>
      <c r="G190" s="37"/>
      <c r="H190" s="37"/>
      <c r="I190" s="4" t="str">
        <f ca="1">IFERROR(OFFSET(TableRisk[[#Headers],[RIO Level]],MATCH($R190,TableRisk[FROM],1),0),"")</f>
        <v/>
      </c>
      <c r="J190" s="32"/>
      <c r="K190" s="43"/>
      <c r="L190" s="33"/>
      <c r="M190" s="47"/>
      <c r="N190" s="43"/>
      <c r="O190" s="136"/>
      <c r="P190" s="137" t="str">
        <f t="shared" ca="1" si="14"/>
        <v/>
      </c>
      <c r="Q190" s="138" t="str">
        <f t="shared" si="18"/>
        <v/>
      </c>
      <c r="R190" s="139" t="str">
        <f t="shared" si="19"/>
        <v/>
      </c>
      <c r="S190" s="137" t="b">
        <f t="shared" si="20"/>
        <v>0</v>
      </c>
    </row>
    <row r="191" spans="1:19" ht="19" x14ac:dyDescent="0.2">
      <c r="A191" s="32"/>
      <c r="B191" s="33"/>
      <c r="C191" s="33"/>
      <c r="D191" s="34"/>
      <c r="E191" s="43"/>
      <c r="F191" s="33"/>
      <c r="G191" s="37"/>
      <c r="H191" s="37"/>
      <c r="I191" s="4" t="str">
        <f ca="1">IFERROR(OFFSET(TableRisk[[#Headers],[RIO Level]],MATCH($R191,TableRisk[FROM],1),0),"")</f>
        <v/>
      </c>
      <c r="J191" s="32"/>
      <c r="K191" s="43"/>
      <c r="L191" s="33"/>
      <c r="M191" s="47"/>
      <c r="N191" s="43"/>
      <c r="O191" s="136"/>
      <c r="P191" s="137" t="str">
        <f t="shared" ca="1" si="14"/>
        <v/>
      </c>
      <c r="Q191" s="138" t="str">
        <f t="shared" si="18"/>
        <v/>
      </c>
      <c r="R191" s="139" t="str">
        <f t="shared" si="19"/>
        <v/>
      </c>
      <c r="S191" s="137" t="b">
        <f t="shared" si="20"/>
        <v>0</v>
      </c>
    </row>
    <row r="192" spans="1:19" ht="19" x14ac:dyDescent="0.2">
      <c r="A192" s="32"/>
      <c r="B192" s="33"/>
      <c r="C192" s="33"/>
      <c r="D192" s="34"/>
      <c r="E192" s="43"/>
      <c r="F192" s="33"/>
      <c r="G192" s="37"/>
      <c r="H192" s="37"/>
      <c r="I192" s="4" t="str">
        <f ca="1">IFERROR(OFFSET(TableRisk[[#Headers],[RIO Level]],MATCH($R192,TableRisk[FROM],1),0),"")</f>
        <v/>
      </c>
      <c r="J192" s="32"/>
      <c r="K192" s="43"/>
      <c r="L192" s="33"/>
      <c r="M192" s="47"/>
      <c r="N192" s="43"/>
      <c r="O192" s="136"/>
      <c r="P192" s="137" t="str">
        <f t="shared" ca="1" si="14"/>
        <v/>
      </c>
      <c r="Q192" s="138" t="str">
        <f t="shared" si="18"/>
        <v/>
      </c>
      <c r="R192" s="139" t="str">
        <f t="shared" si="19"/>
        <v/>
      </c>
      <c r="S192" s="137" t="b">
        <f t="shared" si="20"/>
        <v>0</v>
      </c>
    </row>
    <row r="193" spans="1:19" ht="19" x14ac:dyDescent="0.2">
      <c r="A193" s="32"/>
      <c r="B193" s="33"/>
      <c r="C193" s="33"/>
      <c r="D193" s="34"/>
      <c r="E193" s="43"/>
      <c r="F193" s="33"/>
      <c r="G193" s="37"/>
      <c r="H193" s="37"/>
      <c r="I193" s="4" t="str">
        <f ca="1">IFERROR(OFFSET(TableRisk[[#Headers],[RIO Level]],MATCH($R193,TableRisk[FROM],1),0),"")</f>
        <v/>
      </c>
      <c r="J193" s="32"/>
      <c r="K193" s="43"/>
      <c r="L193" s="33"/>
      <c r="M193" s="47"/>
      <c r="N193" s="43"/>
      <c r="O193" s="136"/>
      <c r="P193" s="137" t="str">
        <f t="shared" ca="1" si="14"/>
        <v/>
      </c>
      <c r="Q193" s="138" t="str">
        <f t="shared" si="18"/>
        <v/>
      </c>
      <c r="R193" s="139" t="str">
        <f t="shared" si="19"/>
        <v/>
      </c>
      <c r="S193" s="137" t="b">
        <f t="shared" si="20"/>
        <v>0</v>
      </c>
    </row>
    <row r="194" spans="1:19" ht="19" x14ac:dyDescent="0.2">
      <c r="A194" s="32"/>
      <c r="B194" s="33"/>
      <c r="C194" s="33"/>
      <c r="D194" s="34"/>
      <c r="E194" s="43"/>
      <c r="F194" s="33"/>
      <c r="G194" s="37"/>
      <c r="H194" s="37"/>
      <c r="I194" s="4" t="str">
        <f ca="1">IFERROR(OFFSET(TableRisk[[#Headers],[RIO Level]],MATCH($R194,TableRisk[FROM],1),0),"")</f>
        <v/>
      </c>
      <c r="J194" s="32"/>
      <c r="K194" s="43"/>
      <c r="L194" s="33"/>
      <c r="M194" s="47"/>
      <c r="N194" s="43"/>
      <c r="O194" s="136"/>
      <c r="P194" s="137" t="str">
        <f t="shared" ref="P194:P211" ca="1" si="21">IF(OR(AND(D194&lt;&gt;"",M194="",J194&lt;TODAY()),AND(D194&lt;&gt;"",J194="")),"BLUE",IF(O194+1&gt;4,"Red",CHOOSE(O194+1,"","Green","Amber","Red")))</f>
        <v/>
      </c>
      <c r="Q194" s="138" t="str">
        <f t="shared" si="18"/>
        <v/>
      </c>
      <c r="R194" s="139" t="str">
        <f t="shared" si="19"/>
        <v/>
      </c>
      <c r="S194" s="137" t="b">
        <f t="shared" si="20"/>
        <v>0</v>
      </c>
    </row>
    <row r="195" spans="1:19" ht="19" x14ac:dyDescent="0.2">
      <c r="A195" s="32"/>
      <c r="B195" s="33"/>
      <c r="C195" s="33"/>
      <c r="D195" s="34"/>
      <c r="E195" s="43"/>
      <c r="F195" s="33"/>
      <c r="G195" s="37"/>
      <c r="H195" s="37"/>
      <c r="I195" s="4" t="str">
        <f ca="1">IFERROR(OFFSET(TableRisk[[#Headers],[RIO Level]],MATCH($R195,TableRisk[FROM],1),0),"")</f>
        <v/>
      </c>
      <c r="J195" s="32"/>
      <c r="K195" s="43"/>
      <c r="L195" s="33"/>
      <c r="M195" s="47"/>
      <c r="N195" s="43"/>
      <c r="O195" s="136"/>
      <c r="P195" s="137" t="str">
        <f t="shared" ca="1" si="21"/>
        <v/>
      </c>
      <c r="Q195" s="138" t="str">
        <f t="shared" ref="Q195:Q211" si="22">IF(J195="","",EOMONTH(J195,0))</f>
        <v/>
      </c>
      <c r="R195" s="139" t="str">
        <f t="shared" ref="R195:R211" si="23">IF(AND(G195&lt;&gt;"",H195&lt;&gt;""),G195*H195,"")</f>
        <v/>
      </c>
      <c r="S195" s="137" t="b">
        <f t="shared" ref="S195:S211" si="24">B195&lt;&gt;""</f>
        <v>0</v>
      </c>
    </row>
    <row r="196" spans="1:19" ht="19" x14ac:dyDescent="0.2">
      <c r="A196" s="32"/>
      <c r="B196" s="33"/>
      <c r="C196" s="33"/>
      <c r="D196" s="34"/>
      <c r="E196" s="43"/>
      <c r="F196" s="33"/>
      <c r="G196" s="37"/>
      <c r="H196" s="37"/>
      <c r="I196" s="4" t="str">
        <f ca="1">IFERROR(OFFSET(TableRisk[[#Headers],[RIO Level]],MATCH($R196,TableRisk[FROM],1),0),"")</f>
        <v/>
      </c>
      <c r="J196" s="32"/>
      <c r="K196" s="43"/>
      <c r="L196" s="33"/>
      <c r="M196" s="47"/>
      <c r="N196" s="43"/>
      <c r="O196" s="136"/>
      <c r="P196" s="137" t="str">
        <f t="shared" ca="1" si="21"/>
        <v/>
      </c>
      <c r="Q196" s="138" t="str">
        <f t="shared" si="22"/>
        <v/>
      </c>
      <c r="R196" s="139" t="str">
        <f t="shared" si="23"/>
        <v/>
      </c>
      <c r="S196" s="137" t="b">
        <f t="shared" si="24"/>
        <v>0</v>
      </c>
    </row>
    <row r="197" spans="1:19" ht="19" x14ac:dyDescent="0.2">
      <c r="A197" s="32"/>
      <c r="B197" s="33"/>
      <c r="C197" s="33"/>
      <c r="D197" s="34"/>
      <c r="E197" s="43"/>
      <c r="F197" s="33"/>
      <c r="G197" s="37"/>
      <c r="H197" s="37"/>
      <c r="I197" s="4" t="str">
        <f ca="1">IFERROR(OFFSET(TableRisk[[#Headers],[RIO Level]],MATCH($R197,TableRisk[FROM],1),0),"")</f>
        <v/>
      </c>
      <c r="J197" s="32"/>
      <c r="K197" s="43"/>
      <c r="L197" s="33"/>
      <c r="M197" s="47"/>
      <c r="N197" s="43"/>
      <c r="O197" s="136"/>
      <c r="P197" s="137" t="str">
        <f t="shared" ca="1" si="21"/>
        <v/>
      </c>
      <c r="Q197" s="138" t="str">
        <f t="shared" si="22"/>
        <v/>
      </c>
      <c r="R197" s="139" t="str">
        <f t="shared" si="23"/>
        <v/>
      </c>
      <c r="S197" s="137" t="b">
        <f t="shared" si="24"/>
        <v>0</v>
      </c>
    </row>
    <row r="198" spans="1:19" ht="19" x14ac:dyDescent="0.2">
      <c r="A198" s="32"/>
      <c r="B198" s="33"/>
      <c r="C198" s="33"/>
      <c r="D198" s="34"/>
      <c r="E198" s="43"/>
      <c r="F198" s="33"/>
      <c r="G198" s="37"/>
      <c r="H198" s="37"/>
      <c r="I198" s="4" t="str">
        <f ca="1">IFERROR(OFFSET(TableRisk[[#Headers],[RIO Level]],MATCH($R198,TableRisk[FROM],1),0),"")</f>
        <v/>
      </c>
      <c r="J198" s="32"/>
      <c r="K198" s="43"/>
      <c r="L198" s="33"/>
      <c r="M198" s="47"/>
      <c r="N198" s="43"/>
      <c r="O198" s="136"/>
      <c r="P198" s="137" t="str">
        <f t="shared" ca="1" si="21"/>
        <v/>
      </c>
      <c r="Q198" s="138" t="str">
        <f t="shared" si="22"/>
        <v/>
      </c>
      <c r="R198" s="139" t="str">
        <f t="shared" si="23"/>
        <v/>
      </c>
      <c r="S198" s="137" t="b">
        <f t="shared" si="24"/>
        <v>0</v>
      </c>
    </row>
    <row r="199" spans="1:19" ht="19" x14ac:dyDescent="0.2">
      <c r="A199" s="32"/>
      <c r="B199" s="33"/>
      <c r="C199" s="33"/>
      <c r="D199" s="34"/>
      <c r="E199" s="43"/>
      <c r="F199" s="33"/>
      <c r="G199" s="37"/>
      <c r="H199" s="37"/>
      <c r="I199" s="4" t="str">
        <f ca="1">IFERROR(OFFSET(TableRisk[[#Headers],[RIO Level]],MATCH($R199,TableRisk[FROM],1),0),"")</f>
        <v/>
      </c>
      <c r="J199" s="32"/>
      <c r="K199" s="43"/>
      <c r="L199" s="33"/>
      <c r="M199" s="47"/>
      <c r="N199" s="43"/>
      <c r="O199" s="136"/>
      <c r="P199" s="137" t="str">
        <f t="shared" ca="1" si="21"/>
        <v/>
      </c>
      <c r="Q199" s="138" t="str">
        <f t="shared" si="22"/>
        <v/>
      </c>
      <c r="R199" s="139" t="str">
        <f t="shared" si="23"/>
        <v/>
      </c>
      <c r="S199" s="137" t="b">
        <f t="shared" si="24"/>
        <v>0</v>
      </c>
    </row>
    <row r="200" spans="1:19" ht="19" x14ac:dyDescent="0.2">
      <c r="A200" s="32"/>
      <c r="B200" s="33"/>
      <c r="C200" s="33"/>
      <c r="D200" s="34"/>
      <c r="E200" s="43"/>
      <c r="F200" s="33"/>
      <c r="G200" s="37"/>
      <c r="H200" s="37"/>
      <c r="I200" s="4" t="str">
        <f ca="1">IFERROR(OFFSET(TableRisk[[#Headers],[RIO Level]],MATCH($R200,TableRisk[FROM],1),0),"")</f>
        <v/>
      </c>
      <c r="J200" s="32"/>
      <c r="K200" s="43"/>
      <c r="L200" s="33"/>
      <c r="M200" s="47"/>
      <c r="N200" s="43"/>
      <c r="O200" s="136"/>
      <c r="P200" s="137" t="str">
        <f t="shared" ca="1" si="21"/>
        <v/>
      </c>
      <c r="Q200" s="138" t="str">
        <f t="shared" si="22"/>
        <v/>
      </c>
      <c r="R200" s="139" t="str">
        <f t="shared" si="23"/>
        <v/>
      </c>
      <c r="S200" s="137" t="b">
        <f t="shared" si="24"/>
        <v>0</v>
      </c>
    </row>
    <row r="201" spans="1:19" ht="19" x14ac:dyDescent="0.2">
      <c r="A201" s="32"/>
      <c r="B201" s="33"/>
      <c r="C201" s="33"/>
      <c r="D201" s="34"/>
      <c r="E201" s="43"/>
      <c r="F201" s="33"/>
      <c r="G201" s="37"/>
      <c r="H201" s="37"/>
      <c r="I201" s="4" t="str">
        <f ca="1">IFERROR(OFFSET(TableRisk[[#Headers],[RIO Level]],MATCH($R201,TableRisk[FROM],1),0),"")</f>
        <v/>
      </c>
      <c r="J201" s="32"/>
      <c r="K201" s="43"/>
      <c r="L201" s="33"/>
      <c r="M201" s="47"/>
      <c r="N201" s="43"/>
      <c r="O201" s="136"/>
      <c r="P201" s="137" t="str">
        <f t="shared" ca="1" si="21"/>
        <v/>
      </c>
      <c r="Q201" s="138" t="str">
        <f t="shared" si="22"/>
        <v/>
      </c>
      <c r="R201" s="139" t="str">
        <f t="shared" si="23"/>
        <v/>
      </c>
      <c r="S201" s="137" t="b">
        <f t="shared" si="24"/>
        <v>0</v>
      </c>
    </row>
    <row r="202" spans="1:19" ht="19" x14ac:dyDescent="0.2">
      <c r="A202" s="32"/>
      <c r="B202" s="33"/>
      <c r="C202" s="33"/>
      <c r="D202" s="34"/>
      <c r="E202" s="43"/>
      <c r="F202" s="33"/>
      <c r="G202" s="37"/>
      <c r="H202" s="37"/>
      <c r="I202" s="4" t="str">
        <f ca="1">IFERROR(OFFSET(TableRisk[[#Headers],[RIO Level]],MATCH($R202,TableRisk[FROM],1),0),"")</f>
        <v/>
      </c>
      <c r="J202" s="32"/>
      <c r="K202" s="43"/>
      <c r="L202" s="33"/>
      <c r="M202" s="47"/>
      <c r="N202" s="43"/>
      <c r="O202" s="136"/>
      <c r="P202" s="137" t="str">
        <f t="shared" ca="1" si="21"/>
        <v/>
      </c>
      <c r="Q202" s="138" t="str">
        <f t="shared" si="22"/>
        <v/>
      </c>
      <c r="R202" s="139" t="str">
        <f t="shared" si="23"/>
        <v/>
      </c>
      <c r="S202" s="137" t="b">
        <f t="shared" si="24"/>
        <v>0</v>
      </c>
    </row>
    <row r="203" spans="1:19" ht="19" x14ac:dyDescent="0.2">
      <c r="A203" s="32"/>
      <c r="B203" s="33"/>
      <c r="C203" s="33"/>
      <c r="D203" s="34"/>
      <c r="E203" s="43"/>
      <c r="F203" s="33"/>
      <c r="G203" s="37"/>
      <c r="H203" s="37"/>
      <c r="I203" s="4" t="str">
        <f ca="1">IFERROR(OFFSET(TableRisk[[#Headers],[RIO Level]],MATCH($R203,TableRisk[FROM],1),0),"")</f>
        <v/>
      </c>
      <c r="J203" s="32"/>
      <c r="K203" s="43"/>
      <c r="L203" s="33"/>
      <c r="M203" s="47"/>
      <c r="N203" s="43"/>
      <c r="O203" s="136"/>
      <c r="P203" s="137" t="str">
        <f t="shared" ca="1" si="21"/>
        <v/>
      </c>
      <c r="Q203" s="138" t="str">
        <f t="shared" si="22"/>
        <v/>
      </c>
      <c r="R203" s="139" t="str">
        <f t="shared" si="23"/>
        <v/>
      </c>
      <c r="S203" s="137" t="b">
        <f t="shared" si="24"/>
        <v>0</v>
      </c>
    </row>
    <row r="204" spans="1:19" ht="19" x14ac:dyDescent="0.2">
      <c r="A204" s="32"/>
      <c r="B204" s="33"/>
      <c r="C204" s="33"/>
      <c r="D204" s="34"/>
      <c r="E204" s="43"/>
      <c r="F204" s="33"/>
      <c r="G204" s="37"/>
      <c r="H204" s="37"/>
      <c r="I204" s="4" t="str">
        <f ca="1">IFERROR(OFFSET(TableRisk[[#Headers],[RIO Level]],MATCH($R204,TableRisk[FROM],1),0),"")</f>
        <v/>
      </c>
      <c r="J204" s="32"/>
      <c r="K204" s="43"/>
      <c r="L204" s="33"/>
      <c r="M204" s="47"/>
      <c r="N204" s="43"/>
      <c r="O204" s="136"/>
      <c r="P204" s="137" t="str">
        <f t="shared" ca="1" si="21"/>
        <v/>
      </c>
      <c r="Q204" s="138" t="str">
        <f t="shared" si="22"/>
        <v/>
      </c>
      <c r="R204" s="139" t="str">
        <f t="shared" si="23"/>
        <v/>
      </c>
      <c r="S204" s="137" t="b">
        <f t="shared" si="24"/>
        <v>0</v>
      </c>
    </row>
    <row r="205" spans="1:19" ht="19" x14ac:dyDescent="0.2">
      <c r="A205" s="32"/>
      <c r="B205" s="33"/>
      <c r="C205" s="33"/>
      <c r="D205" s="34"/>
      <c r="E205" s="43"/>
      <c r="F205" s="33"/>
      <c r="G205" s="37"/>
      <c r="H205" s="37"/>
      <c r="I205" s="4" t="str">
        <f ca="1">IFERROR(OFFSET(TableRisk[[#Headers],[RIO Level]],MATCH($R205,TableRisk[FROM],1),0),"")</f>
        <v/>
      </c>
      <c r="J205" s="32"/>
      <c r="K205" s="43"/>
      <c r="L205" s="33"/>
      <c r="M205" s="47"/>
      <c r="N205" s="43"/>
      <c r="O205" s="136"/>
      <c r="P205" s="137" t="str">
        <f t="shared" ca="1" si="21"/>
        <v/>
      </c>
      <c r="Q205" s="138" t="str">
        <f t="shared" si="22"/>
        <v/>
      </c>
      <c r="R205" s="139" t="str">
        <f t="shared" si="23"/>
        <v/>
      </c>
      <c r="S205" s="137" t="b">
        <f t="shared" si="24"/>
        <v>0</v>
      </c>
    </row>
    <row r="206" spans="1:19" ht="19" x14ac:dyDescent="0.2">
      <c r="A206" s="32"/>
      <c r="B206" s="33"/>
      <c r="C206" s="33"/>
      <c r="D206" s="34"/>
      <c r="E206" s="43"/>
      <c r="F206" s="33"/>
      <c r="G206" s="37"/>
      <c r="H206" s="37"/>
      <c r="I206" s="4" t="str">
        <f ca="1">IFERROR(OFFSET(TableRisk[[#Headers],[RIO Level]],MATCH($R206,TableRisk[FROM],1),0),"")</f>
        <v/>
      </c>
      <c r="J206" s="32"/>
      <c r="K206" s="43"/>
      <c r="L206" s="33"/>
      <c r="M206" s="47"/>
      <c r="N206" s="43"/>
      <c r="O206" s="136"/>
      <c r="P206" s="137" t="str">
        <f t="shared" ca="1" si="21"/>
        <v/>
      </c>
      <c r="Q206" s="138" t="str">
        <f t="shared" si="22"/>
        <v/>
      </c>
      <c r="R206" s="139" t="str">
        <f t="shared" si="23"/>
        <v/>
      </c>
      <c r="S206" s="137" t="b">
        <f t="shared" si="24"/>
        <v>0</v>
      </c>
    </row>
    <row r="207" spans="1:19" ht="19" x14ac:dyDescent="0.2">
      <c r="A207" s="32"/>
      <c r="B207" s="33"/>
      <c r="C207" s="33"/>
      <c r="D207" s="34"/>
      <c r="E207" s="43"/>
      <c r="F207" s="33"/>
      <c r="G207" s="37"/>
      <c r="H207" s="37"/>
      <c r="I207" s="4" t="str">
        <f ca="1">IFERROR(OFFSET(TableRisk[[#Headers],[RIO Level]],MATCH($R207,TableRisk[FROM],1),0),"")</f>
        <v/>
      </c>
      <c r="J207" s="32"/>
      <c r="K207" s="43"/>
      <c r="L207" s="33"/>
      <c r="M207" s="47"/>
      <c r="N207" s="43"/>
      <c r="O207" s="136"/>
      <c r="P207" s="137" t="str">
        <f t="shared" ca="1" si="21"/>
        <v/>
      </c>
      <c r="Q207" s="138" t="str">
        <f t="shared" si="22"/>
        <v/>
      </c>
      <c r="R207" s="139" t="str">
        <f t="shared" si="23"/>
        <v/>
      </c>
      <c r="S207" s="137" t="b">
        <f t="shared" si="24"/>
        <v>0</v>
      </c>
    </row>
    <row r="208" spans="1:19" ht="19" x14ac:dyDescent="0.2">
      <c r="A208" s="32"/>
      <c r="B208" s="33"/>
      <c r="C208" s="33"/>
      <c r="D208" s="34"/>
      <c r="E208" s="43"/>
      <c r="F208" s="33"/>
      <c r="G208" s="37"/>
      <c r="H208" s="37"/>
      <c r="I208" s="4" t="str">
        <f ca="1">IFERROR(OFFSET(TableRisk[[#Headers],[RIO Level]],MATCH($R208,TableRisk[FROM],1),0),"")</f>
        <v/>
      </c>
      <c r="J208" s="32"/>
      <c r="K208" s="43"/>
      <c r="L208" s="33"/>
      <c r="M208" s="47"/>
      <c r="N208" s="43"/>
      <c r="O208" s="136"/>
      <c r="P208" s="137" t="str">
        <f t="shared" ca="1" si="21"/>
        <v/>
      </c>
      <c r="Q208" s="138" t="str">
        <f t="shared" si="22"/>
        <v/>
      </c>
      <c r="R208" s="139" t="str">
        <f t="shared" si="23"/>
        <v/>
      </c>
      <c r="S208" s="137" t="b">
        <f t="shared" si="24"/>
        <v>0</v>
      </c>
    </row>
    <row r="209" spans="1:19" ht="19" x14ac:dyDescent="0.2">
      <c r="A209" s="32"/>
      <c r="B209" s="33"/>
      <c r="C209" s="33"/>
      <c r="D209" s="34"/>
      <c r="E209" s="43"/>
      <c r="F209" s="33"/>
      <c r="G209" s="37"/>
      <c r="H209" s="37"/>
      <c r="I209" s="4" t="str">
        <f ca="1">IFERROR(OFFSET(TableRisk[[#Headers],[RIO Level]],MATCH($R209,TableRisk[FROM],1),0),"")</f>
        <v/>
      </c>
      <c r="J209" s="32"/>
      <c r="K209" s="43"/>
      <c r="L209" s="33"/>
      <c r="M209" s="47"/>
      <c r="N209" s="43"/>
      <c r="O209" s="136"/>
      <c r="P209" s="137" t="str">
        <f t="shared" ca="1" si="21"/>
        <v/>
      </c>
      <c r="Q209" s="138" t="str">
        <f t="shared" si="22"/>
        <v/>
      </c>
      <c r="R209" s="139" t="str">
        <f t="shared" si="23"/>
        <v/>
      </c>
      <c r="S209" s="137" t="b">
        <f t="shared" si="24"/>
        <v>0</v>
      </c>
    </row>
    <row r="210" spans="1:19" ht="19" x14ac:dyDescent="0.2">
      <c r="A210" s="32"/>
      <c r="B210" s="33"/>
      <c r="C210" s="33"/>
      <c r="D210" s="34"/>
      <c r="E210" s="43"/>
      <c r="F210" s="33"/>
      <c r="G210" s="37"/>
      <c r="H210" s="37"/>
      <c r="I210" s="4" t="str">
        <f ca="1">IFERROR(OFFSET(TableRisk[[#Headers],[RIO Level]],MATCH($R210,TableRisk[FROM],1),0),"")</f>
        <v/>
      </c>
      <c r="J210" s="32"/>
      <c r="K210" s="43"/>
      <c r="L210" s="33"/>
      <c r="M210" s="47"/>
      <c r="N210" s="43"/>
      <c r="O210" s="136"/>
      <c r="P210" s="137" t="str">
        <f t="shared" ca="1" si="21"/>
        <v/>
      </c>
      <c r="Q210" s="138" t="str">
        <f t="shared" si="22"/>
        <v/>
      </c>
      <c r="R210" s="139" t="str">
        <f t="shared" si="23"/>
        <v/>
      </c>
      <c r="S210" s="137" t="b">
        <f t="shared" si="24"/>
        <v>0</v>
      </c>
    </row>
    <row r="211" spans="1:19" ht="19" x14ac:dyDescent="0.2">
      <c r="A211" s="32"/>
      <c r="B211" s="33"/>
      <c r="C211" s="33"/>
      <c r="D211" s="34"/>
      <c r="E211" s="43"/>
      <c r="F211" s="33"/>
      <c r="G211" s="37"/>
      <c r="H211" s="37"/>
      <c r="I211" s="4" t="str">
        <f ca="1">IFERROR(OFFSET(TableRisk[[#Headers],[RIO Level]],MATCH($R211,TableRisk[FROM],1),0),"")</f>
        <v/>
      </c>
      <c r="J211" s="32"/>
      <c r="K211" s="43"/>
      <c r="L211" s="33"/>
      <c r="M211" s="47"/>
      <c r="N211" s="43"/>
      <c r="O211" s="136"/>
      <c r="P211" s="137" t="str">
        <f t="shared" ca="1" si="21"/>
        <v/>
      </c>
      <c r="Q211" s="138" t="str">
        <f t="shared" si="22"/>
        <v/>
      </c>
      <c r="R211" s="139" t="str">
        <f t="shared" si="23"/>
        <v/>
      </c>
      <c r="S211" s="137" t="b">
        <f t="shared" si="24"/>
        <v>0</v>
      </c>
    </row>
    <row r="212" spans="1:19" x14ac:dyDescent="0.2">
      <c r="A212" s="2" t="s">
        <v>53</v>
      </c>
      <c r="R212" s="27"/>
      <c r="S212" s="27"/>
    </row>
  </sheetData>
  <sheetProtection algorithmName="SHA-512" hashValue="neNXL3xKYjgDuf0h2xuGsBFwlCEr1GjstWEk9ub/mxb7zsVsvEJ3Gs2h0kBYqTWNy+UUGm980od3t/wXZEcVVw==" saltValue="zK8GXNmExpTLmCmK3ag4Xw==" spinCount="100000" sheet="1" objects="1" scenarios="1" selectLockedCells="1"/>
  <autoFilter ref="A1:S212" xr:uid="{00000000-0009-0000-0000-000000000000}"/>
  <sortState xmlns:xlrd2="http://schemas.microsoft.com/office/spreadsheetml/2017/richdata2" ref="A148:O149">
    <sortCondition ref="A148:A149"/>
  </sortState>
  <dataConsolidate/>
  <phoneticPr fontId="0" type="noConversion"/>
  <conditionalFormatting sqref="I2:I211">
    <cfRule type="expression" dxfId="11" priority="1" stopIfTrue="1">
      <formula>AND($S2,$R2&lt;&gt;0,$R2&lt;=rLow,I2&lt;&gt;"")</formula>
    </cfRule>
    <cfRule type="expression" dxfId="10" priority="2" stopIfTrue="1">
      <formula>AND($S2,$R2&gt;0,$R2&lt;=rModerate,I2&lt;&gt;"")</formula>
    </cfRule>
    <cfRule type="expression" dxfId="9" priority="3" stopIfTrue="1">
      <formula>AND($S2,$R2&gt;0,$R2&gt;rModerate,I2&lt;&gt;"")</formula>
    </cfRule>
  </conditionalFormatting>
  <conditionalFormatting sqref="J2:J212">
    <cfRule type="expression" dxfId="8" priority="10" stopIfTrue="1">
      <formula>$P2="BLUE"</formula>
    </cfRule>
    <cfRule type="expression" dxfId="7" priority="11" stopIfTrue="1">
      <formula>$P2="Red"</formula>
    </cfRule>
    <cfRule type="expression" dxfId="6" priority="12" stopIfTrue="1">
      <formula>$P2="Amber"</formula>
    </cfRule>
    <cfRule type="expression" dxfId="5" priority="13" stopIfTrue="1">
      <formula>$P2="Green"</formula>
    </cfRule>
  </conditionalFormatting>
  <dataValidations count="3">
    <dataValidation type="list" allowBlank="1" showInputMessage="1" showErrorMessage="1" sqref="B2:B211" xr:uid="{00000000-0002-0000-0000-000000000000}">
      <formula1>RIOType</formula1>
    </dataValidation>
    <dataValidation type="whole" allowBlank="1" showInputMessage="1" showErrorMessage="1" promptTitle="Risk - Select Likelihood" prompt="0 - None        3 - Moderate_x000a_1 - Very Low  4 - High_x000a_2 - Low           5 - Very High_x000a_" sqref="G2:G211" xr:uid="{00000000-0002-0000-0000-000001000000}">
      <formula1>0</formula1>
      <formula2>5</formula2>
    </dataValidation>
    <dataValidation type="whole" allowBlank="1" showInputMessage="1" showErrorMessage="1" promptTitle="Risk - Select Consequence" prompt="1 - Very Low  4 - High_x000a_2 - Low           5 - Very High_x000a_3 - Moderate" sqref="H2:H211" xr:uid="{00000000-0002-0000-0000-000002000000}">
      <formula1>0</formula1>
      <formula2>5</formula2>
    </dataValidation>
  </dataValidations>
  <printOptions horizontalCentered="1"/>
  <pageMargins left="0.19685039370078741" right="0.19685039370078741" top="0.70866141732283472" bottom="0.70866141732283472" header="0.35433070866141736" footer="0.35433070866141736"/>
  <pageSetup paperSize="9" scale="41" fitToHeight="0" orientation="landscape" r:id="rId1"/>
  <headerFooter alignWithMargins="0">
    <oddHeader>&amp;C&amp;14&amp;BRisks, Improvements, Opportunities Register</oddHeader>
    <oddFooter>&amp;L&amp;8&amp;F&amp;CPage &amp;P of &amp;N&amp;R&amp;8Last Saved: 20-Jul-2016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5:T35"/>
  <sheetViews>
    <sheetView showGridLines="0" showRowColHeaders="0" zoomScale="137" zoomScaleNormal="137" workbookViewId="0">
      <selection activeCell="I18" sqref="I18"/>
    </sheetView>
  </sheetViews>
  <sheetFormatPr baseColWidth="10" defaultColWidth="8.83203125" defaultRowHeight="13" x14ac:dyDescent="0.15"/>
  <cols>
    <col min="1" max="1" width="16.33203125" customWidth="1"/>
    <col min="2" max="2" width="19.1640625" customWidth="1"/>
    <col min="3" max="3" width="13.1640625" customWidth="1"/>
    <col min="4" max="4" width="20.1640625" customWidth="1"/>
    <col min="5" max="5" width="13.83203125" customWidth="1"/>
    <col min="6" max="6" width="13.5" customWidth="1"/>
    <col min="7" max="7" width="17.5" customWidth="1"/>
    <col min="8" max="8" width="13.5" customWidth="1"/>
    <col min="9" max="9" width="16.33203125" customWidth="1"/>
    <col min="10" max="10" width="13.5" customWidth="1"/>
    <col min="11" max="11" width="12.33203125" customWidth="1"/>
    <col min="12" max="12" width="19.6640625" bestFit="1" customWidth="1"/>
    <col min="13" max="13" width="14.83203125" bestFit="1" customWidth="1"/>
    <col min="14" max="17" width="0" hidden="1" customWidth="1"/>
    <col min="18" max="18" width="9.6640625" hidden="1" customWidth="1"/>
    <col min="19" max="19" width="31" customWidth="1"/>
    <col min="20" max="20" width="20.1640625" bestFit="1" customWidth="1"/>
    <col min="21" max="21" width="30.33203125" customWidth="1"/>
    <col min="22" max="24" width="10" bestFit="1" customWidth="1"/>
    <col min="25" max="25" width="13.6640625" bestFit="1" customWidth="1"/>
    <col min="26" max="27" width="9.6640625" bestFit="1" customWidth="1"/>
  </cols>
  <sheetData>
    <row r="5" spans="1:19" ht="20" customHeight="1" x14ac:dyDescent="0.2">
      <c r="B5" s="108" t="s">
        <v>82</v>
      </c>
      <c r="C5" s="158">
        <v>42704</v>
      </c>
      <c r="D5" s="157">
        <v>1</v>
      </c>
      <c r="E5" s="157">
        <v>2</v>
      </c>
      <c r="F5" s="157">
        <v>3</v>
      </c>
      <c r="G5" s="157">
        <v>4</v>
      </c>
      <c r="H5" s="157">
        <v>5</v>
      </c>
      <c r="I5" s="157">
        <v>6</v>
      </c>
      <c r="J5" s="157">
        <v>7</v>
      </c>
      <c r="K5" s="157">
        <v>8</v>
      </c>
      <c r="L5" s="157">
        <v>9</v>
      </c>
      <c r="M5" s="157">
        <v>10</v>
      </c>
      <c r="N5" s="10">
        <v>11</v>
      </c>
      <c r="O5" s="10">
        <v>12</v>
      </c>
      <c r="P5" s="10">
        <v>13</v>
      </c>
      <c r="Q5" s="10">
        <v>14</v>
      </c>
      <c r="R5" s="10">
        <v>15</v>
      </c>
    </row>
    <row r="6" spans="1:19" x14ac:dyDescent="0.15">
      <c r="B6" s="67" t="s">
        <v>10</v>
      </c>
      <c r="C6" s="159">
        <f>DATE(YEAR(C7)-1,MONTH(C7),DAY(C7)+1)</f>
        <v>42339</v>
      </c>
      <c r="D6" s="67"/>
      <c r="E6" s="67"/>
      <c r="F6" s="67"/>
      <c r="G6" s="67"/>
      <c r="H6" s="67"/>
      <c r="I6" s="67"/>
      <c r="J6" s="67"/>
      <c r="K6" s="67"/>
      <c r="L6" s="67"/>
      <c r="M6" s="67"/>
    </row>
    <row r="7" spans="1:19" x14ac:dyDescent="0.15">
      <c r="B7" s="67" t="s">
        <v>11</v>
      </c>
      <c r="C7" s="159">
        <f>C5</f>
        <v>42704</v>
      </c>
      <c r="D7" s="68"/>
      <c r="E7" s="67"/>
      <c r="F7" s="67"/>
      <c r="G7" s="67"/>
      <c r="H7" s="67"/>
      <c r="I7" s="67"/>
      <c r="J7" s="67"/>
      <c r="K7" s="67"/>
      <c r="L7" s="67"/>
      <c r="M7" s="67"/>
    </row>
    <row r="8" spans="1:19" ht="27.5" customHeight="1" x14ac:dyDescent="0.15">
      <c r="A8" s="59"/>
      <c r="B8" s="69" t="s">
        <v>122</v>
      </c>
      <c r="C8" s="70" t="s">
        <v>15</v>
      </c>
      <c r="D8" s="71" t="s">
        <v>112</v>
      </c>
      <c r="E8" s="72" t="s">
        <v>113</v>
      </c>
      <c r="F8" s="72" t="s">
        <v>114</v>
      </c>
      <c r="G8" s="72" t="s">
        <v>115</v>
      </c>
      <c r="H8" s="72" t="s">
        <v>116</v>
      </c>
      <c r="I8" s="72" t="s">
        <v>117</v>
      </c>
      <c r="J8" s="72" t="s">
        <v>118</v>
      </c>
      <c r="K8" s="72" t="s">
        <v>119</v>
      </c>
      <c r="L8" s="72" t="s">
        <v>120</v>
      </c>
      <c r="M8" s="72" t="s">
        <v>121</v>
      </c>
      <c r="N8" s="55" t="str">
        <f t="shared" ref="N8:R8" ca="1" si="0">IF(OFFSET(RIOCatSt,N$5,0)&lt;&gt;0,UPPER(OFFSET(RIOCatSt,N$5,0)),"")</f>
        <v/>
      </c>
      <c r="O8" s="25" t="str">
        <f t="shared" ca="1" si="0"/>
        <v/>
      </c>
      <c r="P8" s="25" t="str">
        <f t="shared" ca="1" si="0"/>
        <v/>
      </c>
      <c r="Q8" s="25" t="str">
        <f t="shared" ca="1" si="0"/>
        <v/>
      </c>
      <c r="R8" s="25" t="str">
        <f t="shared" ca="1" si="0"/>
        <v>RISK LIKELIHOD</v>
      </c>
    </row>
    <row r="9" spans="1:19" x14ac:dyDescent="0.15">
      <c r="A9" s="59"/>
      <c r="B9" s="73" t="s">
        <v>12</v>
      </c>
      <c r="C9" s="74">
        <f ca="1">COUNTIFS(TheRaised,"&lt;"&amp;$C$6,TheCompleted,"&gt;"&amp;$C$6,ThePresent,TRUE)+COUNTIFS(TheRaised,"&lt;"&amp;$C$6,TheCompleted,"",ThePresent,TRUE)</f>
        <v>0</v>
      </c>
      <c r="D9" s="74">
        <f t="shared" ref="D9:R9" ca="1" si="1">IF(D$8&lt;&gt;"",COUNTIFS(TheRaised,"&lt;"&amp;$C$6,TheCompleted,"&gt;"&amp;$C$6,ThePresent,TRUE,TheSource,"="&amp;D$8)+COUNTIFS(TheRaised,"&lt;"&amp;$C$6,TheCompleted,"",ThePresent,TRUE,TheSource,"="&amp;D$8),"")</f>
        <v>0</v>
      </c>
      <c r="E9" s="74">
        <f t="shared" ca="1" si="1"/>
        <v>0</v>
      </c>
      <c r="F9" s="74">
        <f t="shared" ca="1" si="1"/>
        <v>0</v>
      </c>
      <c r="G9" s="74">
        <f t="shared" ca="1" si="1"/>
        <v>0</v>
      </c>
      <c r="H9" s="74">
        <f t="shared" ca="1" si="1"/>
        <v>0</v>
      </c>
      <c r="I9" s="74">
        <f t="shared" ca="1" si="1"/>
        <v>0</v>
      </c>
      <c r="J9" s="74">
        <f t="shared" ca="1" si="1"/>
        <v>0</v>
      </c>
      <c r="K9" s="74">
        <f t="shared" ca="1" si="1"/>
        <v>0</v>
      </c>
      <c r="L9" s="74">
        <f t="shared" ca="1" si="1"/>
        <v>0</v>
      </c>
      <c r="M9" s="74">
        <f t="shared" ca="1" si="1"/>
        <v>0</v>
      </c>
      <c r="N9" s="56" t="str">
        <f t="shared" ca="1" si="1"/>
        <v/>
      </c>
      <c r="O9" s="9" t="str">
        <f t="shared" ca="1" si="1"/>
        <v/>
      </c>
      <c r="P9" s="9" t="str">
        <f t="shared" ca="1" si="1"/>
        <v/>
      </c>
      <c r="Q9" s="9" t="str">
        <f t="shared" ca="1" si="1"/>
        <v/>
      </c>
      <c r="R9" s="9">
        <f t="shared" ca="1" si="1"/>
        <v>0</v>
      </c>
    </row>
    <row r="10" spans="1:19" x14ac:dyDescent="0.15">
      <c r="A10" s="60"/>
      <c r="B10" s="75" t="s">
        <v>6</v>
      </c>
      <c r="C10" s="76">
        <f ca="1">COUNTIFS(TheRaised,"&gt;="&amp;$C$6,TheRaised,"&lt;="&amp;$C$7)</f>
        <v>1</v>
      </c>
      <c r="D10" s="76">
        <f t="shared" ref="D10:R10" ca="1" si="2">IF(D$8&lt;&gt;"",COUNTIFS(TheRaised,"&gt;="&amp;$C$6,TheRaised,"&lt;="&amp;$C$7,TheSource,"="&amp;D$8),"")</f>
        <v>0</v>
      </c>
      <c r="E10" s="76">
        <f t="shared" ca="1" si="2"/>
        <v>0</v>
      </c>
      <c r="F10" s="76">
        <f t="shared" ca="1" si="2"/>
        <v>0</v>
      </c>
      <c r="G10" s="76">
        <f t="shared" ca="1" si="2"/>
        <v>0</v>
      </c>
      <c r="H10" s="76">
        <f t="shared" ca="1" si="2"/>
        <v>0</v>
      </c>
      <c r="I10" s="76">
        <f t="shared" ca="1" si="2"/>
        <v>0</v>
      </c>
      <c r="J10" s="76">
        <f t="shared" ca="1" si="2"/>
        <v>0</v>
      </c>
      <c r="K10" s="76">
        <f t="shared" ca="1" si="2"/>
        <v>0</v>
      </c>
      <c r="L10" s="76">
        <f t="shared" ca="1" si="2"/>
        <v>0</v>
      </c>
      <c r="M10" s="76">
        <f t="shared" ca="1" si="2"/>
        <v>1</v>
      </c>
      <c r="N10" s="56" t="str">
        <f t="shared" ca="1" si="2"/>
        <v/>
      </c>
      <c r="O10" s="9" t="str">
        <f t="shared" ca="1" si="2"/>
        <v/>
      </c>
      <c r="P10" s="9" t="str">
        <f t="shared" ca="1" si="2"/>
        <v/>
      </c>
      <c r="Q10" s="9" t="str">
        <f t="shared" ca="1" si="2"/>
        <v/>
      </c>
      <c r="R10" s="9">
        <f t="shared" ca="1" si="2"/>
        <v>0</v>
      </c>
    </row>
    <row r="11" spans="1:19" x14ac:dyDescent="0.15">
      <c r="A11" s="59"/>
      <c r="B11" s="77" t="s">
        <v>13</v>
      </c>
      <c r="C11" s="78">
        <f ca="1">COUNTIFS(TheCompleted,"&gt;="&amp;$C$6,TheCompleted,"&lt;="&amp;$C$7)</f>
        <v>0</v>
      </c>
      <c r="D11" s="78">
        <f t="shared" ref="D11:R11" ca="1" si="3">IF(D$8&lt;&gt;"",COUNTIFS(TheCompleted,"&gt;="&amp;$C$6,TheCompleted,"&lt;="&amp;$C$7,TheSource,"="&amp;D$8),"")</f>
        <v>0</v>
      </c>
      <c r="E11" s="78">
        <f t="shared" ca="1" si="3"/>
        <v>0</v>
      </c>
      <c r="F11" s="78">
        <f t="shared" ca="1" si="3"/>
        <v>0</v>
      </c>
      <c r="G11" s="78">
        <f t="shared" ca="1" si="3"/>
        <v>0</v>
      </c>
      <c r="H11" s="78">
        <f t="shared" ca="1" si="3"/>
        <v>0</v>
      </c>
      <c r="I11" s="78">
        <f t="shared" ca="1" si="3"/>
        <v>0</v>
      </c>
      <c r="J11" s="78">
        <f t="shared" ca="1" si="3"/>
        <v>0</v>
      </c>
      <c r="K11" s="78">
        <f t="shared" ca="1" si="3"/>
        <v>0</v>
      </c>
      <c r="L11" s="78">
        <f t="shared" ca="1" si="3"/>
        <v>0</v>
      </c>
      <c r="M11" s="78">
        <f t="shared" ca="1" si="3"/>
        <v>0</v>
      </c>
      <c r="N11" s="61" t="str">
        <f t="shared" ca="1" si="3"/>
        <v/>
      </c>
      <c r="O11" s="62" t="str">
        <f t="shared" ca="1" si="3"/>
        <v/>
      </c>
      <c r="P11" s="62" t="str">
        <f t="shared" ca="1" si="3"/>
        <v/>
      </c>
      <c r="Q11" s="62" t="str">
        <f t="shared" ca="1" si="3"/>
        <v/>
      </c>
      <c r="R11" s="62">
        <f t="shared" ca="1" si="3"/>
        <v>0</v>
      </c>
      <c r="S11" s="63"/>
    </row>
    <row r="12" spans="1:19" x14ac:dyDescent="0.15">
      <c r="A12" s="59"/>
      <c r="B12" s="79" t="s">
        <v>14</v>
      </c>
      <c r="C12" s="80">
        <f ca="1">COUNTIFS(TheRaised,"&lt;"&amp;$C$7,TheCompleted,"&gt;"&amp;$C$7)+COUNTIFS(TheRaised,"&lt;&gt;0",TheRaised,"&lt;"&amp;$C$7,TheCompleted,"")</f>
        <v>1</v>
      </c>
      <c r="D12" s="80">
        <f t="shared" ref="D12:R12" ca="1" si="4">IF(D$8&lt;&gt;"",COUNTIFS(TheRaised,"&lt;"&amp;$C$7,TheCompleted,"&gt;"&amp;$C$7,TheSource,"="&amp;D$8)+COUNTIFS(TheRaised,"&lt;&gt;0",TheRaised,"&lt;"&amp;$C$7,TheCompleted,"",TheSource,"="&amp;D$8),"")</f>
        <v>0</v>
      </c>
      <c r="E12" s="80">
        <f t="shared" ca="1" si="4"/>
        <v>0</v>
      </c>
      <c r="F12" s="80">
        <f t="shared" ca="1" si="4"/>
        <v>0</v>
      </c>
      <c r="G12" s="80">
        <f t="shared" ca="1" si="4"/>
        <v>0</v>
      </c>
      <c r="H12" s="80">
        <f t="shared" ca="1" si="4"/>
        <v>0</v>
      </c>
      <c r="I12" s="80">
        <f t="shared" ca="1" si="4"/>
        <v>0</v>
      </c>
      <c r="J12" s="80">
        <f t="shared" ca="1" si="4"/>
        <v>0</v>
      </c>
      <c r="K12" s="80">
        <f t="shared" ca="1" si="4"/>
        <v>0</v>
      </c>
      <c r="L12" s="80">
        <f t="shared" ca="1" si="4"/>
        <v>0</v>
      </c>
      <c r="M12" s="80">
        <f t="shared" ca="1" si="4"/>
        <v>1</v>
      </c>
      <c r="N12" s="64" t="str">
        <f t="shared" ca="1" si="4"/>
        <v/>
      </c>
      <c r="O12" s="65" t="str">
        <f t="shared" ca="1" si="4"/>
        <v/>
      </c>
      <c r="P12" s="65" t="str">
        <f t="shared" ca="1" si="4"/>
        <v/>
      </c>
      <c r="Q12" s="65" t="str">
        <f t="shared" ca="1" si="4"/>
        <v/>
      </c>
      <c r="R12" s="65">
        <f t="shared" ca="1" si="4"/>
        <v>0</v>
      </c>
    </row>
    <row r="13" spans="1:19" x14ac:dyDescent="0.15">
      <c r="A13" s="60"/>
      <c r="B13" s="75" t="s">
        <v>84</v>
      </c>
      <c r="C13" s="76">
        <f ca="1">IF(C$8&lt;&gt;"",COUNTIFS(TheRaised,"&lt;"&amp;$C$7,TheRaised,"&gt;="&amp;$C$6,ThePresent,TRUE,TheRisk,"&gt;"&amp;rModerate),"")</f>
        <v>0</v>
      </c>
      <c r="D13" s="76">
        <f t="shared" ref="D13:L13" ca="1" si="5">IF(D$8&lt;&gt;"",COUNTIFS(TheRaised,"&lt;"&amp;$C$7,TheRaised,"&gt;="&amp;$C$6,ThePresent,TRUE,TheSource,"="&amp;D$8,TheRisk,"&gt;"&amp;rModerate),"")</f>
        <v>0</v>
      </c>
      <c r="E13" s="76">
        <f t="shared" ca="1" si="5"/>
        <v>0</v>
      </c>
      <c r="F13" s="76">
        <f t="shared" ca="1" si="5"/>
        <v>0</v>
      </c>
      <c r="G13" s="76">
        <f t="shared" ca="1" si="5"/>
        <v>0</v>
      </c>
      <c r="H13" s="76">
        <f t="shared" ca="1" si="5"/>
        <v>0</v>
      </c>
      <c r="I13" s="76">
        <f t="shared" ca="1" si="5"/>
        <v>0</v>
      </c>
      <c r="J13" s="76">
        <f t="shared" ca="1" si="5"/>
        <v>0</v>
      </c>
      <c r="K13" s="76">
        <f t="shared" ca="1" si="5"/>
        <v>0</v>
      </c>
      <c r="L13" s="76">
        <f t="shared" ca="1" si="5"/>
        <v>0</v>
      </c>
      <c r="M13" s="76">
        <f t="shared" ref="M13:R13" ca="1" si="6">IF(M$8&lt;&gt;"",COUNTIFS(TheRaised,"&lt;"&amp;$C$6,TheRaised,"&gt;="&amp;$C$5,ThePresent,TRUE,TheSource,"="&amp;M$8,TheRisk,"&gt;"&amp;rModerate),"")</f>
        <v>0</v>
      </c>
      <c r="N13" s="57" t="str">
        <f t="shared" ca="1" si="6"/>
        <v/>
      </c>
      <c r="O13" s="58" t="str">
        <f t="shared" ca="1" si="6"/>
        <v/>
      </c>
      <c r="P13" s="58" t="str">
        <f t="shared" ca="1" si="6"/>
        <v/>
      </c>
      <c r="Q13" s="58" t="str">
        <f t="shared" ca="1" si="6"/>
        <v/>
      </c>
      <c r="R13" s="58">
        <f t="shared" ca="1" si="6"/>
        <v>0</v>
      </c>
      <c r="S13" s="66"/>
    </row>
    <row r="14" spans="1:19" x14ac:dyDescent="0.15">
      <c r="A14" s="59"/>
      <c r="B14" s="67"/>
      <c r="C14" s="68"/>
      <c r="D14" s="67"/>
      <c r="E14" s="67"/>
      <c r="F14" s="68"/>
      <c r="G14" s="68"/>
      <c r="H14" s="68"/>
      <c r="I14" s="68"/>
      <c r="J14" s="68"/>
      <c r="K14" s="68"/>
      <c r="L14" s="68"/>
      <c r="M14" s="67"/>
    </row>
    <row r="15" spans="1:19" x14ac:dyDescent="0.15">
      <c r="B15" s="67"/>
      <c r="C15" s="67"/>
      <c r="D15" s="67"/>
      <c r="E15" s="67"/>
      <c r="F15" s="67"/>
      <c r="G15" s="68"/>
      <c r="H15" s="67"/>
      <c r="I15" s="67"/>
      <c r="J15" s="67"/>
      <c r="K15" s="68"/>
      <c r="L15" s="67"/>
      <c r="M15" s="67"/>
    </row>
    <row r="16" spans="1:19" ht="16" x14ac:dyDescent="0.2">
      <c r="B16" s="81" t="s">
        <v>83</v>
      </c>
      <c r="C16" s="67"/>
      <c r="D16" s="67"/>
      <c r="E16" s="67"/>
      <c r="F16" s="67"/>
      <c r="G16" s="67"/>
      <c r="H16" s="67"/>
      <c r="I16" s="67"/>
      <c r="J16" s="67"/>
      <c r="K16" s="67"/>
      <c r="L16" s="67"/>
      <c r="M16" s="67"/>
    </row>
    <row r="17" spans="1:20" x14ac:dyDescent="0.15">
      <c r="B17" s="98" t="s">
        <v>10</v>
      </c>
      <c r="C17" s="100" t="s">
        <v>123</v>
      </c>
      <c r="D17" s="100" t="s">
        <v>124</v>
      </c>
      <c r="E17" s="100" t="s">
        <v>125</v>
      </c>
      <c r="F17" s="100" t="s">
        <v>126</v>
      </c>
      <c r="G17" s="100" t="s">
        <v>127</v>
      </c>
      <c r="H17" s="82"/>
      <c r="I17" s="83">
        <f ca="1">EOMONTH(TODAY(),-1)+1</f>
        <v>45566</v>
      </c>
      <c r="J17" s="84">
        <f ca="1">EOMONTH(I17,0)</f>
        <v>45596</v>
      </c>
      <c r="K17" s="67"/>
      <c r="L17" s="67"/>
      <c r="M17" s="67"/>
    </row>
    <row r="18" spans="1:20" ht="17" x14ac:dyDescent="0.15">
      <c r="B18" s="99" t="s">
        <v>11</v>
      </c>
      <c r="C18" s="101">
        <f>EOMONTH(C17,11)</f>
        <v>44196</v>
      </c>
      <c r="D18" s="101">
        <f>EOMONTH(D17,11)</f>
        <v>44561</v>
      </c>
      <c r="E18" s="101">
        <f>EOMONTH(E17,11)</f>
        <v>44926</v>
      </c>
      <c r="F18" s="101">
        <f>EOMONTH(F17,11)</f>
        <v>45291</v>
      </c>
      <c r="G18" s="101">
        <f>EOMONTH(G17,11)</f>
        <v>45657</v>
      </c>
      <c r="H18" s="82"/>
      <c r="I18" s="67"/>
      <c r="J18" s="67"/>
      <c r="K18" s="67"/>
      <c r="L18" s="97" t="s">
        <v>128</v>
      </c>
      <c r="M18" s="96" t="s">
        <v>111</v>
      </c>
    </row>
    <row r="19" spans="1:20" x14ac:dyDescent="0.15">
      <c r="A19" s="59"/>
      <c r="B19" s="93" t="s">
        <v>12</v>
      </c>
      <c r="C19" s="102">
        <f ca="1">COUNTIFS(TheRaised,"&lt;"&amp;C$17,TheCompleted,"&gt;"&amp;C$17,ThePresent,TRUE)+COUNTIFS(TheRaised,"&lt;"&amp;C$17,TheCompleted,"",ThePresent,TRUE)</f>
        <v>1</v>
      </c>
      <c r="D19" s="102">
        <f ca="1">COUNTIFS(TheRaised,"&lt;"&amp;D$17,TheCompleted,"&gt;"&amp;D$17,ThePresent,TRUE)+COUNTIFS(TheRaised,"&lt;"&amp;D$17,TheCompleted,"",ThePresent,TRUE)</f>
        <v>1</v>
      </c>
      <c r="E19" s="102">
        <f ca="1">COUNTIFS(TheRaised,"&lt;"&amp;E$17,TheCompleted,"&gt;"&amp;E$17,ThePresent,TRUE)+COUNTIFS(TheRaised,"&lt;"&amp;E$17,TheCompleted,"",ThePresent,TRUE)</f>
        <v>1</v>
      </c>
      <c r="F19" s="102">
        <f ca="1">COUNTIFS(TheRaised,"&lt;"&amp;F$17,TheCompleted,"&gt;"&amp;F$17,ThePresent,TRUE)+COUNTIFS(TheRaised,"&lt;"&amp;F$17,TheCompleted,"",ThePresent,TRUE)</f>
        <v>1</v>
      </c>
      <c r="G19" s="102">
        <f ca="1">COUNTIFS(TheRaised,"&lt;"&amp;G$17,TheCompleted,"&gt;"&amp;G$17,ThePresent,TRUE)+COUNTIFS(TheRaised,"&lt;"&amp;G$17,TheCompleted,"",ThePresent,TRUE)</f>
        <v>1</v>
      </c>
      <c r="H19" s="94"/>
      <c r="I19" s="67"/>
      <c r="J19" s="67"/>
      <c r="K19" s="67"/>
      <c r="L19" s="91" t="s">
        <v>12</v>
      </c>
      <c r="M19" s="87">
        <f ca="1">COUNTIFS(TheRaised,"&lt;"&amp;I$17,TheCompleted,"&gt;"&amp;I$17,ThePresent,TRUE)+COUNTIFS(TheRaised,"&lt;"&amp;I$17,TheCompleted,"",ThePresent,TRUE)</f>
        <v>1</v>
      </c>
    </row>
    <row r="20" spans="1:20" x14ac:dyDescent="0.15">
      <c r="A20" s="59"/>
      <c r="B20" s="103" t="s">
        <v>6</v>
      </c>
      <c r="C20" s="104">
        <f ca="1">COUNTIFS(TheRaised,"&gt;="&amp;C$17,TheRaised,"&lt;="&amp;C$18)</f>
        <v>0</v>
      </c>
      <c r="D20" s="104">
        <f ca="1">COUNTIFS(TheRaised,"&gt;="&amp;D$17,TheRaised,"&lt;="&amp;D$18)</f>
        <v>0</v>
      </c>
      <c r="E20" s="104">
        <f ca="1">COUNTIFS(TheRaised,"&gt;="&amp;E$17,TheRaised,"&lt;="&amp;E$18)</f>
        <v>0</v>
      </c>
      <c r="F20" s="104">
        <f ca="1">COUNTIFS(TheRaised,"&gt;="&amp;F$17,TheRaised,"&lt;="&amp;F$18)</f>
        <v>0</v>
      </c>
      <c r="G20" s="104">
        <f ca="1">COUNTIFS(TheRaised,"&gt;="&amp;G$17,TheRaised,"&lt;="&amp;G$18)</f>
        <v>0</v>
      </c>
      <c r="H20" s="67"/>
      <c r="I20" s="67"/>
      <c r="J20" s="67"/>
      <c r="K20" s="67"/>
      <c r="L20" s="91" t="s">
        <v>6</v>
      </c>
      <c r="M20" s="87">
        <f ca="1">COUNTIFS(TheRaised,"&gt;="&amp;I$17,TheRaised,"&lt;="&amp;J$17)</f>
        <v>0</v>
      </c>
      <c r="R20" s="7"/>
    </row>
    <row r="21" spans="1:20" x14ac:dyDescent="0.15">
      <c r="A21" s="59"/>
      <c r="B21" s="95" t="s">
        <v>13</v>
      </c>
      <c r="C21" s="105">
        <f ca="1">COUNTIFS(TheCompleted,"&gt;="&amp;C$17,TheCompleted,"&lt;="&amp;C$18)</f>
        <v>0</v>
      </c>
      <c r="D21" s="105">
        <f ca="1">COUNTIFS(TheCompleted,"&gt;="&amp;D$17,TheCompleted,"&lt;="&amp;D$18)</f>
        <v>0</v>
      </c>
      <c r="E21" s="105">
        <f ca="1">COUNTIFS(TheCompleted,"&gt;="&amp;E$17,TheCompleted,"&lt;="&amp;E$18)</f>
        <v>0</v>
      </c>
      <c r="F21" s="105">
        <f ca="1">COUNTIFS(TheCompleted,"&gt;="&amp;F$17,TheCompleted,"&lt;="&amp;F$18)</f>
        <v>0</v>
      </c>
      <c r="G21" s="105">
        <f ca="1">COUNTIFS(TheCompleted,"&gt;="&amp;G$17,TheCompleted,"&lt;="&amp;G$18)</f>
        <v>0</v>
      </c>
      <c r="H21" s="94"/>
      <c r="I21" s="67"/>
      <c r="J21" s="67"/>
      <c r="K21" s="67"/>
      <c r="L21" s="91" t="s">
        <v>13</v>
      </c>
      <c r="M21" s="87">
        <f ca="1">COUNTIFS(TheCompleted,"&gt;="&amp;I$17,TheCompleted,"&lt;="&amp;J$17)</f>
        <v>0</v>
      </c>
      <c r="R21" s="7"/>
    </row>
    <row r="22" spans="1:20" ht="14" x14ac:dyDescent="0.15">
      <c r="A22" s="59"/>
      <c r="B22" s="103" t="s">
        <v>14</v>
      </c>
      <c r="C22" s="104">
        <f ca="1">COUNTIFS(TheRaised,"&lt;"&amp;C$18,TheCompleted,"&gt;"&amp;C$18)+COUNTIFS(TheRaised,"&lt;&gt;0",TheRaised,"&lt;"&amp;C$18,TheCompleted,"")</f>
        <v>1</v>
      </c>
      <c r="D22" s="104">
        <f ca="1">COUNTIFS(TheRaised,"&lt;"&amp;D$18,TheCompleted,"&gt;"&amp;D$18)+COUNTIFS(TheRaised,"&lt;&gt;0",TheRaised,"&lt;"&amp;D$18,TheCompleted,"")</f>
        <v>1</v>
      </c>
      <c r="E22" s="104">
        <f ca="1">COUNTIFS(TheRaised,"&lt;"&amp;E$18,TheCompleted,"&gt;"&amp;E$18)+COUNTIFS(TheRaised,"&lt;&gt;0",TheRaised,"&lt;"&amp;E$18,TheCompleted,"")</f>
        <v>1</v>
      </c>
      <c r="F22" s="104">
        <f ca="1">COUNTIFS(TheRaised,"&lt;"&amp;F$18,TheCompleted,"&gt;"&amp;F$18)+COUNTIFS(TheRaised,"&lt;&gt;0",TheRaised,"&lt;"&amp;F$18,TheCompleted,"")</f>
        <v>1</v>
      </c>
      <c r="G22" s="104">
        <f ca="1">COUNTIFS(TheRaised,"&lt;"&amp;G$18,TheCompleted,"&gt;"&amp;G$18)+COUNTIFS(TheRaised,"&lt;&gt;0",TheRaised,"&lt;"&amp;G$18,TheCompleted,"")</f>
        <v>1</v>
      </c>
      <c r="H22" s="106"/>
      <c r="I22" s="67"/>
      <c r="J22" s="67"/>
      <c r="K22" s="67"/>
      <c r="L22" s="91" t="s">
        <v>14</v>
      </c>
      <c r="M22" s="87">
        <f ca="1">COUNTIFS(TheRaised,"&lt;"&amp;J$17,TheCompleted,"&gt;"&amp;J$17)+COUNTIFS(TheRaised,"&lt;&gt;0",TheRaised,"&lt;"&amp;J$17,TheCompleted,"")</f>
        <v>1</v>
      </c>
      <c r="T22" s="28"/>
    </row>
    <row r="23" spans="1:20" x14ac:dyDescent="0.15">
      <c r="A23" s="107"/>
      <c r="B23" s="95" t="s">
        <v>84</v>
      </c>
      <c r="C23" s="105">
        <f ca="1">COUNTIFS(TheRaised,"&lt;"&amp;C$18,TheRaised,"&gt;="&amp;C$17,ThePresent,TRUE,TheRisk,"&gt;"&amp;rModerate)</f>
        <v>0</v>
      </c>
      <c r="D23" s="105">
        <f ca="1">COUNTIFS(TheRaised,"&lt;"&amp;D$18,TheRaised,"&gt;="&amp;D$17,ThePresent,TRUE,TheRisk,"&gt;"&amp;rModerate)</f>
        <v>0</v>
      </c>
      <c r="E23" s="105">
        <f ca="1">COUNTIFS(TheRaised,"&lt;"&amp;E$18,TheRaised,"&gt;="&amp;E$17,ThePresent,TRUE,TheRisk,"&gt;"&amp;rModerate)</f>
        <v>0</v>
      </c>
      <c r="F23" s="105">
        <f ca="1">COUNTIFS(TheRaised,"&lt;"&amp;F$18,TheRaised,"&gt;="&amp;F$17,ThePresent,TRUE,TheRisk,"&gt;"&amp;rModerate)</f>
        <v>0</v>
      </c>
      <c r="G23" s="105">
        <f ca="1">COUNTIFS(TheRaised,"&lt;"&amp;G$18,TheRaised,"&gt;="&amp;G$17,ThePresent,TRUE,TheRisk,"&gt;"&amp;rModerate)</f>
        <v>0</v>
      </c>
      <c r="H23" s="94"/>
      <c r="I23" s="67"/>
      <c r="J23" s="67"/>
      <c r="K23" s="67"/>
      <c r="L23" s="92" t="s">
        <v>84</v>
      </c>
      <c r="M23" s="88">
        <f ca="1">COUNTIFS(TheRaised,"&lt;"&amp;J$17,TheRaised,"&gt;="&amp;I$17,ThePresent,TRUE,TheRisk,"&gt;"&amp;rModerate)</f>
        <v>0</v>
      </c>
    </row>
    <row r="24" spans="1:20" x14ac:dyDescent="0.15">
      <c r="A24" s="59"/>
      <c r="B24" s="68"/>
      <c r="C24" s="79"/>
      <c r="D24" s="79"/>
      <c r="E24" s="79"/>
      <c r="F24" s="67"/>
      <c r="G24" s="67"/>
      <c r="H24" s="67"/>
      <c r="I24" s="67"/>
      <c r="J24" s="67"/>
      <c r="K24" s="67"/>
      <c r="L24" s="67"/>
      <c r="M24" s="67"/>
    </row>
    <row r="25" spans="1:20" x14ac:dyDescent="0.15">
      <c r="B25" s="68"/>
      <c r="C25" s="79"/>
      <c r="D25" s="79"/>
      <c r="E25" s="67"/>
      <c r="F25" s="67"/>
      <c r="G25" s="67"/>
      <c r="H25" s="67"/>
      <c r="I25" s="67"/>
      <c r="J25" s="67"/>
      <c r="K25" s="67"/>
      <c r="L25" s="67"/>
      <c r="M25" s="67"/>
    </row>
    <row r="26" spans="1:20" x14ac:dyDescent="0.15">
      <c r="B26" s="67"/>
      <c r="C26" s="67"/>
      <c r="D26" s="67"/>
      <c r="E26" s="67"/>
      <c r="F26" s="67"/>
      <c r="G26" s="67"/>
      <c r="H26" s="67"/>
      <c r="I26" s="67"/>
      <c r="J26" s="67"/>
      <c r="K26" s="67"/>
      <c r="L26" s="67"/>
      <c r="M26" s="67"/>
    </row>
    <row r="27" spans="1:20" x14ac:dyDescent="0.15">
      <c r="B27" s="67"/>
      <c r="C27" s="67"/>
      <c r="D27" s="67"/>
      <c r="E27" s="67"/>
      <c r="F27" s="67"/>
      <c r="G27" s="67"/>
      <c r="H27" s="67"/>
      <c r="I27" s="67"/>
      <c r="J27" s="67"/>
      <c r="K27" s="67"/>
      <c r="L27" s="67"/>
      <c r="M27" s="67"/>
    </row>
    <row r="28" spans="1:20" ht="17" x14ac:dyDescent="0.15">
      <c r="B28" s="67"/>
      <c r="C28" s="67"/>
      <c r="D28" s="67"/>
      <c r="E28" s="67"/>
      <c r="F28" s="67"/>
      <c r="G28" s="67"/>
      <c r="H28" s="67"/>
      <c r="I28" s="67"/>
      <c r="J28" s="67"/>
      <c r="K28" s="67"/>
      <c r="L28" s="89" t="s">
        <v>21</v>
      </c>
      <c r="M28" s="85" t="s">
        <v>111</v>
      </c>
    </row>
    <row r="29" spans="1:20" x14ac:dyDescent="0.15">
      <c r="B29" s="67"/>
      <c r="C29" s="67"/>
      <c r="D29" s="67"/>
      <c r="E29" s="67"/>
      <c r="F29" s="67"/>
      <c r="G29" s="67"/>
      <c r="H29" s="94"/>
      <c r="I29" s="67"/>
      <c r="J29" s="67"/>
      <c r="K29" s="67"/>
      <c r="L29" s="90" t="str">
        <f ca="1">"At "&amp;TEXT(TODAY(),"d-mmm-yyyy")</f>
        <v>At 16-Oct-2024</v>
      </c>
      <c r="M29" s="86"/>
    </row>
    <row r="30" spans="1:20" x14ac:dyDescent="0.15">
      <c r="B30" s="67"/>
      <c r="C30" s="67"/>
      <c r="D30" s="67"/>
      <c r="E30" s="67"/>
      <c r="F30" s="67"/>
      <c r="G30" s="67"/>
      <c r="H30" s="67"/>
      <c r="I30" s="67"/>
      <c r="J30" s="67"/>
      <c r="K30" s="67"/>
      <c r="L30" s="91" t="s">
        <v>20</v>
      </c>
      <c r="M30" s="87">
        <f ca="1">COUNTIFS(TheCompleted,"",TheTrafficLight,L30)</f>
        <v>1</v>
      </c>
    </row>
    <row r="31" spans="1:20" x14ac:dyDescent="0.15">
      <c r="B31" s="67"/>
      <c r="C31" s="67"/>
      <c r="D31" s="67"/>
      <c r="E31" s="67"/>
      <c r="F31" s="67"/>
      <c r="G31" s="67"/>
      <c r="H31" s="67"/>
      <c r="I31" s="67"/>
      <c r="J31" s="67"/>
      <c r="K31" s="67"/>
      <c r="L31" s="91" t="s">
        <v>17</v>
      </c>
      <c r="M31" s="87">
        <f ca="1">COUNTIFS(TheCompleted,"",TheTrafficLight,L31)</f>
        <v>0</v>
      </c>
    </row>
    <row r="32" spans="1:20" x14ac:dyDescent="0.15">
      <c r="B32" s="67"/>
      <c r="C32" s="67"/>
      <c r="D32" s="67"/>
      <c r="E32" s="67"/>
      <c r="F32" s="67"/>
      <c r="G32" s="67"/>
      <c r="H32" s="67"/>
      <c r="I32" s="67"/>
      <c r="J32" s="67"/>
      <c r="K32" s="67"/>
      <c r="L32" s="91" t="s">
        <v>18</v>
      </c>
      <c r="M32" s="87">
        <f ca="1">COUNTIFS(TheCompleted,"",TheTrafficLight,L32)</f>
        <v>0</v>
      </c>
    </row>
    <row r="33" spans="2:13" x14ac:dyDescent="0.15">
      <c r="B33" s="67"/>
      <c r="C33" s="67"/>
      <c r="D33" s="67"/>
      <c r="E33" s="67"/>
      <c r="F33" s="67"/>
      <c r="G33" s="67"/>
      <c r="H33" s="67"/>
      <c r="I33" s="67"/>
      <c r="J33" s="67"/>
      <c r="K33" s="67"/>
      <c r="L33" s="91" t="s">
        <v>19</v>
      </c>
      <c r="M33" s="87">
        <f ca="1">COUNTIFS(TheCompleted,"",TheTrafficLight,L33)</f>
        <v>0</v>
      </c>
    </row>
    <row r="34" spans="2:13" x14ac:dyDescent="0.15">
      <c r="B34" s="67"/>
      <c r="C34" s="67"/>
      <c r="D34" s="67"/>
      <c r="E34" s="67"/>
      <c r="F34" s="67"/>
      <c r="G34" s="67"/>
      <c r="H34" s="67"/>
      <c r="I34" s="67"/>
      <c r="J34" s="67"/>
      <c r="K34" s="67"/>
      <c r="L34" s="92" t="s">
        <v>84</v>
      </c>
      <c r="M34" s="88">
        <f ca="1">COUNTIFS(TheCompleted,"="&amp;"",ThePresent,TRUE,TheRisk,"&gt;"&amp;rModerate)</f>
        <v>0</v>
      </c>
    </row>
    <row r="35" spans="2:13" x14ac:dyDescent="0.15">
      <c r="L35" s="59"/>
    </row>
  </sheetData>
  <sheetProtection algorithmName="SHA-512" hashValue="P7x1jwGkvy2LfqXwb2u5YQc+msjBeNEv+ri81dyYx856XO8uMAzdCh1zbhyjTwIuTCXABYco8wMqjLXK+aWPsw==" saltValue="JwegaZO+KkeWpmjBfs90AA==" spinCount="100000" sheet="1" objects="1" scenarios="1" selectLockedCells="1"/>
  <conditionalFormatting sqref="C9:C12">
    <cfRule type="expression" dxfId="4" priority="1">
      <formula>$C9&lt;&gt;SUM($D9:$R9)</formula>
    </cfRule>
  </conditionalFormatting>
  <pageMargins left="0.39370078740157483" right="0.39370078740157483" top="0.74803149606299213" bottom="0.74803149606299213" header="0.31496062992125984" footer="0.31496062992125984"/>
  <pageSetup paperSize="9" scale="84" orientation="landscape" horizontalDpi="1200" verticalDpi="1200" r:id="rId1"/>
  <headerFooter>
    <oddHeader>&amp;C&amp;14&amp;BISO9001 Risks, Improvements, Opportunities 
July 2016</oddHeader>
    <oddFooter>&amp;L&amp;F&amp;CPage &amp;P of &amp;N&amp;R&amp;8Last Saved: 20-Jul-2016</oddFooter>
  </headerFooter>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4:J16"/>
  <sheetViews>
    <sheetView showGridLines="0" showRowColHeaders="0" topLeftCell="B1" zoomScale="90" zoomScaleNormal="90" workbookViewId="0">
      <selection activeCell="F34" sqref="F34"/>
    </sheetView>
  </sheetViews>
  <sheetFormatPr baseColWidth="10" defaultColWidth="8.83203125" defaultRowHeight="13" x14ac:dyDescent="0.15"/>
  <cols>
    <col min="1" max="1" width="0" hidden="1" customWidth="1"/>
    <col min="3" max="3" width="21.33203125" customWidth="1"/>
    <col min="4" max="4" width="19.6640625" style="11" customWidth="1"/>
    <col min="5" max="9" width="18.1640625" customWidth="1"/>
  </cols>
  <sheetData>
    <row r="4" spans="1:10" x14ac:dyDescent="0.15">
      <c r="E4" s="160">
        <v>2</v>
      </c>
      <c r="F4" s="160">
        <v>3</v>
      </c>
      <c r="G4" s="160">
        <v>4</v>
      </c>
      <c r="H4" s="160">
        <v>5</v>
      </c>
      <c r="I4" s="160">
        <v>6</v>
      </c>
      <c r="J4" s="63"/>
    </row>
    <row r="5" spans="1:10" ht="33" customHeight="1" x14ac:dyDescent="0.2">
      <c r="C5" s="1"/>
      <c r="D5" s="121"/>
      <c r="E5" s="166" t="s">
        <v>38</v>
      </c>
      <c r="F5" s="167"/>
      <c r="G5" s="167"/>
      <c r="H5" s="167"/>
      <c r="I5" s="168"/>
    </row>
    <row r="6" spans="1:10" s="12" customFormat="1" ht="26.5" customHeight="1" x14ac:dyDescent="0.15">
      <c r="A6" s="111"/>
      <c r="B6" s="123"/>
      <c r="C6" s="112"/>
      <c r="D6" s="122"/>
      <c r="E6" s="120" t="str">
        <f ca="1">OFFSET(TableProb[[#Headers],[Likelihood]],E$4,2)</f>
        <v>1 - Very Low</v>
      </c>
      <c r="F6" s="113" t="str">
        <f ca="1">OFFSET(TableProb[[#Headers],[Likelihood]],F$4,2)</f>
        <v>2 - Low</v>
      </c>
      <c r="G6" s="114" t="str">
        <f ca="1">OFFSET(TableProb[[#Headers],[Likelihood]],G$4,2)</f>
        <v>3 - Moderate</v>
      </c>
      <c r="H6" s="114" t="str">
        <f ca="1">OFFSET(TableProb[[#Headers],[Likelihood]],H$4,2)</f>
        <v>4 - High</v>
      </c>
      <c r="I6" s="115" t="str">
        <f ca="1">OFFSET(TableProb[[#Headers],[Likelihood]],I$4,2)</f>
        <v>5 - Very High</v>
      </c>
    </row>
    <row r="7" spans="1:10" s="12" customFormat="1" ht="26.5" customHeight="1" x14ac:dyDescent="0.15">
      <c r="A7" s="116">
        <v>5</v>
      </c>
      <c r="B7" s="116"/>
      <c r="C7" s="169" t="s">
        <v>39</v>
      </c>
      <c r="D7" s="126" t="str">
        <f ca="1">OFFSET(TableConseq[[#Headers],[Consequence]],$A7,2)</f>
        <v>5 - Very High</v>
      </c>
      <c r="E7" s="110">
        <f ca="1">LEFT($D7,2)*LEFT(E$6,2)</f>
        <v>5</v>
      </c>
      <c r="F7" s="109">
        <f ca="1">LEFT($D7,2)*LEFT(F$6,2)</f>
        <v>10</v>
      </c>
      <c r="G7" s="124">
        <f ca="1">LEFT($D7,2)*LEFT(G$6,2)</f>
        <v>15</v>
      </c>
      <c r="H7" s="124">
        <f ca="1">LEFT($D7,2)*LEFT(H$6,2)</f>
        <v>20</v>
      </c>
      <c r="I7" s="125">
        <f ca="1">LEFT($D7,2)*LEFT(I$6,2)</f>
        <v>25</v>
      </c>
    </row>
    <row r="8" spans="1:10" s="12" customFormat="1" ht="26.5" customHeight="1" x14ac:dyDescent="0.15">
      <c r="A8" s="116">
        <v>4</v>
      </c>
      <c r="B8" s="116"/>
      <c r="C8" s="170"/>
      <c r="D8" s="127" t="str">
        <f ca="1">OFFSET(TableConseq[[#Headers],[Consequence]],$A8,2)</f>
        <v>4 - High</v>
      </c>
      <c r="E8" s="109">
        <f t="shared" ref="E8:I11" ca="1" si="0">LEFT($D8,2)*LEFT(E$6,2)</f>
        <v>4</v>
      </c>
      <c r="F8" s="110">
        <f t="shared" ca="1" si="0"/>
        <v>8</v>
      </c>
      <c r="G8" s="124">
        <f t="shared" ca="1" si="0"/>
        <v>12</v>
      </c>
      <c r="H8" s="124">
        <f t="shared" ca="1" si="0"/>
        <v>16</v>
      </c>
      <c r="I8" s="124">
        <f t="shared" ca="1" si="0"/>
        <v>20</v>
      </c>
    </row>
    <row r="9" spans="1:10" s="12" customFormat="1" ht="26.5" customHeight="1" x14ac:dyDescent="0.15">
      <c r="A9" s="116">
        <v>3</v>
      </c>
      <c r="B9" s="116"/>
      <c r="C9" s="170"/>
      <c r="D9" s="128" t="str">
        <f ca="1">OFFSET(TableConseq[[#Headers],[Consequence]],$A9,2)</f>
        <v>3 - Moderate</v>
      </c>
      <c r="E9" s="109">
        <f t="shared" ca="1" si="0"/>
        <v>3</v>
      </c>
      <c r="F9" s="110">
        <f t="shared" ca="1" si="0"/>
        <v>6</v>
      </c>
      <c r="G9" s="109">
        <f t="shared" ca="1" si="0"/>
        <v>9</v>
      </c>
      <c r="H9" s="124">
        <f t="shared" ca="1" si="0"/>
        <v>12</v>
      </c>
      <c r="I9" s="124">
        <f t="shared" ca="1" si="0"/>
        <v>15</v>
      </c>
    </row>
    <row r="10" spans="1:10" s="12" customFormat="1" ht="26.5" customHeight="1" x14ac:dyDescent="0.15">
      <c r="A10" s="116">
        <v>2</v>
      </c>
      <c r="B10" s="116"/>
      <c r="C10" s="170"/>
      <c r="D10" s="126" t="str">
        <f ca="1">OFFSET(TableConseq[[#Headers],[Consequence]],$A10,2)</f>
        <v>2 - Low</v>
      </c>
      <c r="E10" s="109">
        <f t="shared" ca="1" si="0"/>
        <v>2</v>
      </c>
      <c r="F10" s="110">
        <f t="shared" ca="1" si="0"/>
        <v>4</v>
      </c>
      <c r="G10" s="109">
        <f t="shared" ca="1" si="0"/>
        <v>6</v>
      </c>
      <c r="H10" s="109">
        <f t="shared" ca="1" si="0"/>
        <v>8</v>
      </c>
      <c r="I10" s="109">
        <f t="shared" ca="1" si="0"/>
        <v>10</v>
      </c>
    </row>
    <row r="11" spans="1:10" s="12" customFormat="1" ht="26.5" customHeight="1" x14ac:dyDescent="0.15">
      <c r="A11" s="117">
        <v>1</v>
      </c>
      <c r="B11" s="117"/>
      <c r="C11" s="171"/>
      <c r="D11" s="127" t="str">
        <f ca="1">OFFSET(TableConseq[[#Headers],[Consequence]],$A11,2)</f>
        <v>1 - Very Low</v>
      </c>
      <c r="E11" s="118">
        <f t="shared" ca="1" si="0"/>
        <v>1</v>
      </c>
      <c r="F11" s="119">
        <f t="shared" ca="1" si="0"/>
        <v>2</v>
      </c>
      <c r="G11" s="118">
        <f t="shared" ca="1" si="0"/>
        <v>3</v>
      </c>
      <c r="H11" s="119">
        <f t="shared" ca="1" si="0"/>
        <v>4</v>
      </c>
      <c r="I11" s="118">
        <f t="shared" ca="1" si="0"/>
        <v>5</v>
      </c>
    </row>
    <row r="12" spans="1:10" s="12" customFormat="1" ht="26.5" customHeight="1" x14ac:dyDescent="0.15">
      <c r="D12" s="14"/>
    </row>
    <row r="13" spans="1:10" s="12" customFormat="1" ht="26.5" customHeight="1" x14ac:dyDescent="0.15">
      <c r="D13" s="14"/>
      <c r="H13" s="123"/>
    </row>
    <row r="14" spans="1:10" s="12" customFormat="1" ht="26.5" customHeight="1" x14ac:dyDescent="0.15">
      <c r="D14" s="14"/>
    </row>
    <row r="15" spans="1:10" s="12" customFormat="1" ht="41.25" customHeight="1" x14ac:dyDescent="0.15">
      <c r="D15" s="18"/>
      <c r="E15" s="16" t="str">
        <f ca="1">OFFSET(TableRisk[[#Headers],[Risk-Desc]],E$4,0)</f>
        <v>1 to 5</v>
      </c>
      <c r="F15" s="17" t="str">
        <f ca="1">OFFSET(TableRisk[[#Headers],[Risk-Desc]],F$4,0)</f>
        <v>6 to 11</v>
      </c>
      <c r="G15" s="129" t="str">
        <f ca="1">OFFSET(TableRisk[[#Headers],[Risk-Desc]],G$4,0)</f>
        <v>12 to 25</v>
      </c>
      <c r="H15"/>
    </row>
    <row r="16" spans="1:10" ht="45" customHeight="1" x14ac:dyDescent="0.15">
      <c r="D16" s="19" t="s">
        <v>80</v>
      </c>
      <c r="E16" s="15" t="str">
        <f ca="1">OFFSET(TableRisk[[#Headers],[RIO Level]],E$4,0)</f>
        <v>Low (None)</v>
      </c>
      <c r="F16" s="15" t="str">
        <f ca="1">OFFSET(TableRisk[[#Headers],[RIO Level]],F$4,0)</f>
        <v>Moderate (Consider)</v>
      </c>
      <c r="G16" s="15" t="str">
        <f ca="1">OFFSET(TableRisk[[#Headers],[RIO Level]],G$4,0)</f>
        <v>High (Definitely)</v>
      </c>
    </row>
  </sheetData>
  <sheetProtection algorithmName="SHA-512" hashValue="9+ZZJq5wxQQnH1Fn+jU82p3EXfelF8qU/cOzoUubt57aFAl2fU7MuBpkbjJrfOxEWnRZziTuN7uimA2H9mk8nQ==" saltValue="4nRI3YV11HVT8GkDsemAqw==" spinCount="100000" sheet="1" objects="1" scenarios="1" selectLockedCells="1"/>
  <dataConsolidate/>
  <mergeCells count="2">
    <mergeCell ref="E5:I5"/>
    <mergeCell ref="C7:C11"/>
  </mergeCells>
  <conditionalFormatting sqref="E7:I11">
    <cfRule type="expression" dxfId="3" priority="5" stopIfTrue="1">
      <formula>E7&lt;=rLow</formula>
    </cfRule>
    <cfRule type="expression" dxfId="2" priority="6" stopIfTrue="1">
      <formula>E7&lt;=rModerate</formula>
    </cfRule>
    <cfRule type="expression" dxfId="1" priority="8" stopIfTrue="1">
      <formula>E7&lt;=rHigh</formula>
    </cfRule>
  </conditionalFormatting>
  <printOptions horizontalCentered="1"/>
  <pageMargins left="0.19685039370078741" right="0.19685039370078741" top="0.74803149606299213" bottom="0.74803149606299213" header="0.31496062992125984" footer="0.31496062992125984"/>
  <pageSetup paperSize="9" orientation="landscape" horizontalDpi="4294967293" verticalDpi="4294967293" r:id="rId1"/>
  <headerFooter>
    <oddHeader>&amp;C&amp;14&amp;BRisk Matrix</oddHeader>
    <oddFooter>&amp;L&amp;8&amp;F&amp;CPage &amp;P of &amp;N&amp;R&amp;8Last Saved: 20-Jul-2016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5:V137"/>
  <sheetViews>
    <sheetView showGridLines="0" showRowColHeaders="0" tabSelected="1" zoomScale="84" zoomScaleNormal="84" workbookViewId="0">
      <pane xSplit="4" ySplit="19" topLeftCell="E20" activePane="bottomRight" state="frozen"/>
      <selection pane="topRight" activeCell="E1" sqref="E1"/>
      <selection pane="bottomLeft" activeCell="A20" sqref="A20"/>
      <selection pane="bottomRight" activeCell="H7" sqref="H7"/>
    </sheetView>
  </sheetViews>
  <sheetFormatPr baseColWidth="10" defaultColWidth="8.6640625" defaultRowHeight="16" x14ac:dyDescent="0.2"/>
  <cols>
    <col min="1" max="1" width="8.6640625" style="20"/>
    <col min="2" max="2" width="35" style="20" customWidth="1"/>
    <col min="3" max="3" width="13.5" style="20" bestFit="1" customWidth="1"/>
    <col min="4" max="4" width="14" style="20" bestFit="1" customWidth="1"/>
    <col min="5" max="5" width="9.1640625" style="20" customWidth="1"/>
    <col min="6" max="6" width="11" style="20" customWidth="1"/>
    <col min="7" max="7" width="32.1640625" style="20" customWidth="1"/>
    <col min="8" max="8" width="100.33203125" style="20" customWidth="1"/>
    <col min="9" max="9" width="14.6640625" style="20" bestFit="1" customWidth="1"/>
    <col min="10" max="10" width="15.83203125" style="20" bestFit="1" customWidth="1"/>
    <col min="11" max="11" width="8.6640625" style="20"/>
    <col min="12" max="12" width="8.6640625" style="20" bestFit="1" customWidth="1"/>
    <col min="13" max="13" width="24" style="20" customWidth="1"/>
    <col min="14" max="14" width="17.1640625" style="20" bestFit="1" customWidth="1"/>
    <col min="15" max="15" width="21.33203125" style="20" customWidth="1"/>
    <col min="16" max="16" width="48.33203125" style="20" bestFit="1" customWidth="1"/>
    <col min="17" max="17" width="14" style="20" customWidth="1"/>
    <col min="18" max="18" width="48.33203125" style="20" bestFit="1" customWidth="1"/>
    <col min="19" max="19" width="8.6640625" style="20"/>
    <col min="20" max="20" width="23.33203125" style="20" bestFit="1" customWidth="1"/>
    <col min="21" max="21" width="8.6640625" style="20"/>
    <col min="22" max="22" width="32.6640625" style="20" customWidth="1"/>
    <col min="23" max="23" width="138" style="20" bestFit="1" customWidth="1"/>
    <col min="24" max="16384" width="8.6640625" style="20"/>
  </cols>
  <sheetData>
    <row r="5" spans="2:21" ht="57" x14ac:dyDescent="0.2">
      <c r="B5" s="173" t="s">
        <v>129</v>
      </c>
      <c r="G5" s="172" t="s">
        <v>72</v>
      </c>
    </row>
    <row r="6" spans="2:21" ht="23" customHeight="1" x14ac:dyDescent="0.2">
      <c r="B6" s="174" t="s">
        <v>22</v>
      </c>
      <c r="G6" s="175" t="s">
        <v>70</v>
      </c>
      <c r="H6" s="175" t="s">
        <v>71</v>
      </c>
    </row>
    <row r="7" spans="2:21" x14ac:dyDescent="0.2">
      <c r="B7" s="22" t="s">
        <v>23</v>
      </c>
      <c r="G7" s="20" t="s">
        <v>58</v>
      </c>
      <c r="H7" s="145" t="s">
        <v>59</v>
      </c>
      <c r="S7" s="24"/>
    </row>
    <row r="8" spans="2:21" x14ac:dyDescent="0.2">
      <c r="B8" s="22" t="s">
        <v>24</v>
      </c>
      <c r="G8" s="20" t="s">
        <v>60</v>
      </c>
      <c r="H8" s="145" t="s">
        <v>61</v>
      </c>
      <c r="S8" s="24"/>
    </row>
    <row r="9" spans="2:21" x14ac:dyDescent="0.2">
      <c r="B9" s="22" t="s">
        <v>25</v>
      </c>
      <c r="G9" s="20" t="s">
        <v>62</v>
      </c>
      <c r="H9" s="145" t="s">
        <v>63</v>
      </c>
      <c r="U9" s="24"/>
    </row>
    <row r="10" spans="2:21" x14ac:dyDescent="0.2">
      <c r="B10" s="22" t="s">
        <v>26</v>
      </c>
      <c r="G10" s="20" t="s">
        <v>64</v>
      </c>
      <c r="H10" s="145" t="s">
        <v>65</v>
      </c>
      <c r="R10" s="21"/>
      <c r="S10" s="21"/>
      <c r="U10" s="24"/>
    </row>
    <row r="11" spans="2:21" x14ac:dyDescent="0.2">
      <c r="B11" s="22" t="s">
        <v>27</v>
      </c>
      <c r="G11" s="20" t="s">
        <v>66</v>
      </c>
      <c r="H11" s="145" t="s">
        <v>67</v>
      </c>
      <c r="T11" s="24"/>
      <c r="U11" s="24"/>
    </row>
    <row r="12" spans="2:21" x14ac:dyDescent="0.2">
      <c r="B12" s="22" t="s">
        <v>31</v>
      </c>
      <c r="G12" s="20" t="s">
        <v>68</v>
      </c>
      <c r="H12" s="145" t="s">
        <v>69</v>
      </c>
      <c r="T12" s="24"/>
      <c r="U12" s="24"/>
    </row>
    <row r="13" spans="2:21" x14ac:dyDescent="0.2">
      <c r="B13" s="22" t="s">
        <v>32</v>
      </c>
      <c r="T13" s="24"/>
      <c r="U13" s="24"/>
    </row>
    <row r="14" spans="2:21" x14ac:dyDescent="0.2">
      <c r="B14" s="22" t="s">
        <v>33</v>
      </c>
      <c r="T14" s="24"/>
      <c r="U14" s="24"/>
    </row>
    <row r="15" spans="2:21" x14ac:dyDescent="0.2">
      <c r="B15" s="22" t="s">
        <v>34</v>
      </c>
      <c r="T15" s="24"/>
      <c r="U15" s="24"/>
    </row>
    <row r="16" spans="2:21" x14ac:dyDescent="0.2">
      <c r="B16" s="22" t="s">
        <v>85</v>
      </c>
      <c r="T16" s="24"/>
      <c r="U16" s="24"/>
    </row>
    <row r="17" spans="2:22" x14ac:dyDescent="0.2">
      <c r="T17" s="24"/>
      <c r="U17" s="24"/>
      <c r="V17" s="24"/>
    </row>
    <row r="18" spans="2:22" x14ac:dyDescent="0.2">
      <c r="T18" s="24"/>
      <c r="U18" s="24"/>
      <c r="V18" s="24"/>
    </row>
    <row r="19" spans="2:22" x14ac:dyDescent="0.2">
      <c r="T19" s="24"/>
      <c r="U19" s="24"/>
      <c r="V19" s="24"/>
    </row>
    <row r="20" spans="2:22" x14ac:dyDescent="0.2">
      <c r="T20" s="24"/>
      <c r="U20" s="24"/>
      <c r="V20" s="24"/>
    </row>
    <row r="21" spans="2:22" ht="18" x14ac:dyDescent="0.2">
      <c r="B21" s="162" t="s">
        <v>73</v>
      </c>
      <c r="G21" s="161" t="s">
        <v>101</v>
      </c>
      <c r="H21" s="13"/>
      <c r="T21" s="24"/>
      <c r="U21" s="24"/>
      <c r="V21" s="24"/>
    </row>
    <row r="22" spans="2:22" ht="18" x14ac:dyDescent="0.2">
      <c r="B22" s="143" t="s">
        <v>46</v>
      </c>
      <c r="C22" s="143" t="s">
        <v>47</v>
      </c>
      <c r="D22" s="143" t="s">
        <v>51</v>
      </c>
      <c r="G22" s="144" t="s">
        <v>91</v>
      </c>
      <c r="H22" s="146" t="s">
        <v>92</v>
      </c>
      <c r="T22" s="24"/>
      <c r="U22" s="24"/>
      <c r="V22" s="24"/>
    </row>
    <row r="23" spans="2:22" x14ac:dyDescent="0.2">
      <c r="B23" s="20" t="s">
        <v>56</v>
      </c>
      <c r="C23" s="21">
        <v>0</v>
      </c>
      <c r="D23" s="20" t="str">
        <f>TableProb[[#This Row],[Rating]]&amp;" - "&amp;TableProb[[#This Row],[Likelihood]]</f>
        <v>0 - None</v>
      </c>
      <c r="G23" s="151" t="str">
        <f ca="1">TRIM(MID(CELL("filename",'RIO Register'!$A$1),FIND("]",CELL("filename",'RIO Register'!$A$1))+1,99))</f>
        <v>RIO Register</v>
      </c>
      <c r="H23" s="152" t="s">
        <v>104</v>
      </c>
      <c r="T23" s="24"/>
      <c r="U23" s="24"/>
      <c r="V23" s="24"/>
    </row>
    <row r="24" spans="2:22" x14ac:dyDescent="0.2">
      <c r="B24" s="20" t="s">
        <v>42</v>
      </c>
      <c r="C24" s="21">
        <v>1</v>
      </c>
      <c r="D24" s="20" t="str">
        <f>TableProb[[#This Row],[Rating]]&amp;" - "&amp;TableProb[[#This Row],[Likelihood]]</f>
        <v>1 - Very Low</v>
      </c>
      <c r="G24" s="151" t="str">
        <f ca="1">MID(CELL("filename",'RIO Stats'!$A$5),FIND("]",CELL("filename",'RIO Stats'!$A$5))+1,99)</f>
        <v>RIO Stats</v>
      </c>
      <c r="H24" s="153" t="str">
        <f ca="1">"ISO9001 Risks, Improvements, Opportunities "&amp;CHAR(10)&amp;TEXT(TODAY(),"mmmm yyyy")</f>
        <v>ISO9001 Risks, Improvements, Opportunities 
October 2024</v>
      </c>
      <c r="T24" s="24"/>
      <c r="U24" s="24"/>
      <c r="V24" s="24"/>
    </row>
    <row r="25" spans="2:22" x14ac:dyDescent="0.2">
      <c r="B25" s="20" t="s">
        <v>40</v>
      </c>
      <c r="C25" s="21">
        <v>2</v>
      </c>
      <c r="D25" s="20" t="str">
        <f>TableProb[[#This Row],[Rating]]&amp;" - "&amp;TableProb[[#This Row],[Likelihood]]</f>
        <v>2 - Low</v>
      </c>
      <c r="G25" s="151" t="str">
        <f ca="1">MID(CELL("filename",RiskMatrix!$A$4),FIND("]",CELL("filename",RiskMatrix!$A$4))+1,99)</f>
        <v>RiskMatrix</v>
      </c>
      <c r="H25" s="152" t="s">
        <v>105</v>
      </c>
      <c r="T25" s="24"/>
      <c r="U25" s="24"/>
      <c r="V25" s="24"/>
    </row>
    <row r="26" spans="2:22" x14ac:dyDescent="0.2">
      <c r="B26" s="20" t="s">
        <v>37</v>
      </c>
      <c r="C26" s="21">
        <v>3</v>
      </c>
      <c r="D26" s="20" t="str">
        <f>TableProb[[#This Row],[Rating]]&amp;" - "&amp;TableProb[[#This Row],[Likelihood]]</f>
        <v>3 - Moderate</v>
      </c>
      <c r="G26" s="141"/>
      <c r="H26" s="147"/>
      <c r="T26" s="24"/>
      <c r="U26" s="24"/>
      <c r="V26" s="24"/>
    </row>
    <row r="27" spans="2:22" x14ac:dyDescent="0.2">
      <c r="B27" s="20" t="s">
        <v>41</v>
      </c>
      <c r="C27" s="21">
        <v>4</v>
      </c>
      <c r="D27" s="20" t="str">
        <f>TableProb[[#This Row],[Rating]]&amp;" - "&amp;TableProb[[#This Row],[Likelihood]]</f>
        <v>4 - High</v>
      </c>
      <c r="G27" s="141"/>
      <c r="H27" s="147"/>
      <c r="T27" s="24"/>
      <c r="U27" s="24"/>
      <c r="V27" s="24"/>
    </row>
    <row r="28" spans="2:22" x14ac:dyDescent="0.2">
      <c r="B28" s="20" t="s">
        <v>43</v>
      </c>
      <c r="C28" s="21">
        <v>5</v>
      </c>
      <c r="D28" s="20" t="str">
        <f>TableProb[[#This Row],[Rating]]&amp;" - "&amp;TableProb[[#This Row],[Likelihood]]</f>
        <v>5 - Very High</v>
      </c>
      <c r="G28" s="141"/>
      <c r="H28" s="147"/>
      <c r="T28" s="24"/>
      <c r="U28" s="24"/>
      <c r="V28" s="24"/>
    </row>
    <row r="29" spans="2:22" x14ac:dyDescent="0.2">
      <c r="G29" s="141"/>
      <c r="H29" s="147"/>
      <c r="T29" s="24"/>
      <c r="U29" s="24"/>
      <c r="V29" s="24"/>
    </row>
    <row r="30" spans="2:22" x14ac:dyDescent="0.2">
      <c r="G30" s="142"/>
      <c r="H30" s="148"/>
      <c r="T30" s="24"/>
      <c r="U30" s="24"/>
      <c r="V30" s="24"/>
    </row>
    <row r="31" spans="2:22" x14ac:dyDescent="0.2">
      <c r="T31" s="24"/>
      <c r="U31" s="24"/>
      <c r="V31" s="24"/>
    </row>
    <row r="32" spans="2:22" ht="18" x14ac:dyDescent="0.2">
      <c r="B32" s="161" t="s">
        <v>74</v>
      </c>
      <c r="T32" s="24"/>
      <c r="U32" s="24"/>
      <c r="V32" s="24"/>
    </row>
    <row r="33" spans="2:22" ht="18" x14ac:dyDescent="0.2">
      <c r="B33" s="143" t="s">
        <v>48</v>
      </c>
      <c r="C33" s="143" t="s">
        <v>47</v>
      </c>
      <c r="D33" s="143" t="s">
        <v>50</v>
      </c>
      <c r="T33" s="24"/>
      <c r="U33" s="24"/>
      <c r="V33" s="24"/>
    </row>
    <row r="34" spans="2:22" x14ac:dyDescent="0.2">
      <c r="B34" s="20" t="s">
        <v>42</v>
      </c>
      <c r="C34" s="21">
        <v>1</v>
      </c>
      <c r="D34" s="20" t="str">
        <f>TableConseq[[#This Row],[Rating]]&amp;" - "&amp;TableConseq[[#This Row],[Consequence]]</f>
        <v>1 - Very Low</v>
      </c>
      <c r="T34" s="24"/>
      <c r="U34" s="24"/>
      <c r="V34" s="24"/>
    </row>
    <row r="35" spans="2:22" x14ac:dyDescent="0.2">
      <c r="B35" s="20" t="s">
        <v>40</v>
      </c>
      <c r="C35" s="21">
        <v>2</v>
      </c>
      <c r="D35" s="20" t="str">
        <f>TableConseq[[#This Row],[Rating]]&amp;" - "&amp;TableConseq[[#This Row],[Consequence]]</f>
        <v>2 - Low</v>
      </c>
      <c r="T35" s="24"/>
      <c r="U35" s="24"/>
      <c r="V35" s="24"/>
    </row>
    <row r="36" spans="2:22" x14ac:dyDescent="0.2">
      <c r="B36" s="20" t="s">
        <v>37</v>
      </c>
      <c r="C36" s="21">
        <v>3</v>
      </c>
      <c r="D36" s="20" t="str">
        <f>TableConseq[[#This Row],[Rating]]&amp;" - "&amp;TableConseq[[#This Row],[Consequence]]</f>
        <v>3 - Moderate</v>
      </c>
      <c r="T36" s="24"/>
      <c r="U36" s="24"/>
      <c r="V36" s="24"/>
    </row>
    <row r="37" spans="2:22" x14ac:dyDescent="0.2">
      <c r="B37" s="20" t="s">
        <v>41</v>
      </c>
      <c r="C37" s="21">
        <v>4</v>
      </c>
      <c r="D37" s="20" t="str">
        <f>TableConseq[[#This Row],[Rating]]&amp;" - "&amp;TableConseq[[#This Row],[Consequence]]</f>
        <v>4 - High</v>
      </c>
      <c r="T37" s="24"/>
      <c r="U37" s="24"/>
      <c r="V37" s="24"/>
    </row>
    <row r="38" spans="2:22" x14ac:dyDescent="0.2">
      <c r="B38" s="20" t="s">
        <v>43</v>
      </c>
      <c r="C38" s="21">
        <v>5</v>
      </c>
      <c r="D38" s="20" t="str">
        <f>TableConseq[[#This Row],[Rating]]&amp;" - "&amp;TableConseq[[#This Row],[Consequence]]</f>
        <v>5 - Very High</v>
      </c>
      <c r="T38" s="24"/>
      <c r="U38" s="24"/>
      <c r="V38" s="24"/>
    </row>
    <row r="39" spans="2:22" x14ac:dyDescent="0.2">
      <c r="T39" s="24"/>
      <c r="U39" s="24"/>
      <c r="V39" s="24"/>
    </row>
    <row r="40" spans="2:22" x14ac:dyDescent="0.2">
      <c r="T40" s="24"/>
      <c r="U40" s="24"/>
      <c r="V40" s="24"/>
    </row>
    <row r="41" spans="2:22" ht="18" x14ac:dyDescent="0.2">
      <c r="B41" s="161" t="s">
        <v>49</v>
      </c>
      <c r="T41" s="24"/>
      <c r="U41" s="24"/>
      <c r="V41" s="24"/>
    </row>
    <row r="42" spans="2:22" ht="18" x14ac:dyDescent="0.2">
      <c r="B42" s="143" t="s">
        <v>36</v>
      </c>
      <c r="C42" s="143" t="s">
        <v>55</v>
      </c>
      <c r="D42" s="143" t="s">
        <v>52</v>
      </c>
      <c r="E42" s="143" t="s">
        <v>44</v>
      </c>
      <c r="F42" s="165" t="s">
        <v>45</v>
      </c>
      <c r="G42" s="143" t="s">
        <v>54</v>
      </c>
      <c r="T42" s="24"/>
      <c r="U42" s="24"/>
      <c r="V42" s="24"/>
    </row>
    <row r="43" spans="2:22" x14ac:dyDescent="0.2">
      <c r="B43" s="20" t="s">
        <v>56</v>
      </c>
      <c r="C43" s="20" t="s">
        <v>56</v>
      </c>
      <c r="D43" s="20" t="str">
        <f>CONCATENATE(TableRisk[[#This Row],[FROM]]," to ",TableRisk[[#This Row],[TO]])</f>
        <v>0 to 0</v>
      </c>
      <c r="E43" s="21">
        <v>0</v>
      </c>
      <c r="F43" s="21">
        <v>0</v>
      </c>
      <c r="G43" s="20" t="s">
        <v>56</v>
      </c>
      <c r="T43" s="24"/>
      <c r="U43" s="24"/>
      <c r="V43" s="24"/>
    </row>
    <row r="44" spans="2:22" x14ac:dyDescent="0.2">
      <c r="B44" s="20" t="s">
        <v>40</v>
      </c>
      <c r="C44" s="20" t="s">
        <v>56</v>
      </c>
      <c r="D44" s="20" t="str">
        <f>CONCATENATE(TableRisk[[#This Row],[FROM]]," to ",TableRisk[[#This Row],[TO]])</f>
        <v>1 to 5</v>
      </c>
      <c r="E44" s="21">
        <v>1</v>
      </c>
      <c r="F44" s="23">
        <v>5</v>
      </c>
      <c r="G44" s="20" t="str">
        <f>TableRisk[[#This Row],[DESCRIPTION]]&amp;" ("&amp;TableRisk[[#This Row],[Escalation]]&amp;")"</f>
        <v>Low (None)</v>
      </c>
      <c r="T44" s="24"/>
      <c r="U44" s="24"/>
      <c r="V44" s="24"/>
    </row>
    <row r="45" spans="2:22" x14ac:dyDescent="0.2">
      <c r="B45" s="20" t="s">
        <v>37</v>
      </c>
      <c r="C45" s="20" t="s">
        <v>81</v>
      </c>
      <c r="D45" s="20" t="str">
        <f ca="1">CONCATENATE(TableRisk[[#This Row],[FROM]]," to ",TableRisk[[#This Row],[TO]])</f>
        <v>6 to 11</v>
      </c>
      <c r="E45" s="21">
        <f ca="1">OFFSET(TableRisk[[#This Row],[FROM]],-1,1)+1</f>
        <v>6</v>
      </c>
      <c r="F45" s="23">
        <v>11</v>
      </c>
      <c r="G45" s="20" t="str">
        <f>TableRisk[[#This Row],[DESCRIPTION]]&amp;" ("&amp;TableRisk[[#This Row],[Escalation]]&amp;")"</f>
        <v>Moderate (Consider)</v>
      </c>
      <c r="T45" s="24"/>
      <c r="U45" s="24"/>
      <c r="V45" s="24"/>
    </row>
    <row r="46" spans="2:22" x14ac:dyDescent="0.2">
      <c r="B46" s="20" t="s">
        <v>41</v>
      </c>
      <c r="C46" s="20" t="s">
        <v>57</v>
      </c>
      <c r="D46" s="20" t="str">
        <f ca="1">CONCATENATE(TableRisk[[#This Row],[FROM]]," to ",TableRisk[[#This Row],[TO]])</f>
        <v>12 to 25</v>
      </c>
      <c r="E46" s="21">
        <f ca="1">OFFSET(TableRisk[[#This Row],[FROM]],-1,1)+1</f>
        <v>12</v>
      </c>
      <c r="F46" s="21">
        <f>MAX(TableProb[Rating])*MAX(TableConseq[Rating])</f>
        <v>25</v>
      </c>
      <c r="G46" s="20" t="str">
        <f>TableRisk[[#This Row],[DESCRIPTION]]&amp;" ("&amp;TableRisk[[#This Row],[Escalation]]&amp;")"</f>
        <v>High (Definitely)</v>
      </c>
      <c r="T46" s="24"/>
      <c r="U46" s="24"/>
      <c r="V46" s="24"/>
    </row>
    <row r="47" spans="2:22" x14ac:dyDescent="0.2">
      <c r="T47" s="24"/>
      <c r="U47" s="24"/>
      <c r="V47" s="24"/>
    </row>
    <row r="48" spans="2:22" ht="38" x14ac:dyDescent="0.2">
      <c r="B48" s="163" t="s">
        <v>75</v>
      </c>
      <c r="C48" s="164">
        <v>6</v>
      </c>
      <c r="T48" s="24"/>
      <c r="U48" s="24"/>
      <c r="V48" s="24"/>
    </row>
    <row r="49" spans="20:22" x14ac:dyDescent="0.2">
      <c r="T49" s="24"/>
      <c r="U49" s="24"/>
      <c r="V49" s="24"/>
    </row>
    <row r="50" spans="20:22" x14ac:dyDescent="0.2">
      <c r="T50" s="24"/>
      <c r="U50" s="24"/>
      <c r="V50" s="24"/>
    </row>
    <row r="51" spans="20:22" x14ac:dyDescent="0.2">
      <c r="T51" s="24"/>
      <c r="U51" s="24"/>
      <c r="V51" s="24"/>
    </row>
    <row r="52" spans="20:22" x14ac:dyDescent="0.2">
      <c r="T52" s="24"/>
      <c r="U52" s="24"/>
      <c r="V52" s="24"/>
    </row>
    <row r="53" spans="20:22" x14ac:dyDescent="0.2">
      <c r="T53" s="24"/>
      <c r="U53" s="24"/>
      <c r="V53" s="24"/>
    </row>
    <row r="54" spans="20:22" x14ac:dyDescent="0.2">
      <c r="T54" s="24"/>
      <c r="U54" s="24"/>
      <c r="V54" s="24"/>
    </row>
    <row r="55" spans="20:22" x14ac:dyDescent="0.2">
      <c r="T55" s="24"/>
      <c r="U55" s="24"/>
      <c r="V55" s="24"/>
    </row>
    <row r="56" spans="20:22" x14ac:dyDescent="0.2">
      <c r="T56" s="24"/>
      <c r="U56" s="24"/>
      <c r="V56" s="24"/>
    </row>
    <row r="57" spans="20:22" x14ac:dyDescent="0.2">
      <c r="T57" s="24"/>
      <c r="U57" s="24"/>
      <c r="V57" s="24"/>
    </row>
    <row r="58" spans="20:22" x14ac:dyDescent="0.2">
      <c r="T58" s="24"/>
      <c r="U58" s="24"/>
      <c r="V58" s="24"/>
    </row>
    <row r="59" spans="20:22" x14ac:dyDescent="0.2">
      <c r="T59" s="24"/>
      <c r="U59" s="24"/>
      <c r="V59" s="24"/>
    </row>
    <row r="60" spans="20:22" x14ac:dyDescent="0.2">
      <c r="T60" s="24"/>
      <c r="U60" s="24"/>
      <c r="V60" s="24"/>
    </row>
    <row r="61" spans="20:22" x14ac:dyDescent="0.2">
      <c r="T61" s="24"/>
      <c r="U61" s="24"/>
      <c r="V61" s="24"/>
    </row>
    <row r="62" spans="20:22" x14ac:dyDescent="0.2">
      <c r="T62" s="24"/>
      <c r="U62" s="24"/>
      <c r="V62" s="24"/>
    </row>
    <row r="63" spans="20:22" x14ac:dyDescent="0.2">
      <c r="T63" s="24"/>
      <c r="U63" s="24"/>
      <c r="V63" s="24"/>
    </row>
    <row r="64" spans="20:22" x14ac:dyDescent="0.2">
      <c r="T64" s="24"/>
      <c r="U64" s="24"/>
      <c r="V64" s="24"/>
    </row>
    <row r="65" spans="20:22" x14ac:dyDescent="0.2">
      <c r="T65" s="24"/>
      <c r="U65" s="24"/>
      <c r="V65" s="24"/>
    </row>
    <row r="66" spans="20:22" x14ac:dyDescent="0.2">
      <c r="T66" s="24"/>
      <c r="U66" s="24"/>
      <c r="V66" s="24"/>
    </row>
    <row r="67" spans="20:22" x14ac:dyDescent="0.2">
      <c r="T67" s="24"/>
      <c r="U67" s="24"/>
      <c r="V67" s="24"/>
    </row>
    <row r="68" spans="20:22" x14ac:dyDescent="0.2">
      <c r="T68" s="24"/>
      <c r="U68" s="24"/>
      <c r="V68" s="24"/>
    </row>
    <row r="69" spans="20:22" x14ac:dyDescent="0.2">
      <c r="T69" s="24"/>
      <c r="U69" s="24"/>
      <c r="V69" s="24"/>
    </row>
    <row r="70" spans="20:22" x14ac:dyDescent="0.2">
      <c r="T70" s="24"/>
      <c r="U70" s="24"/>
      <c r="V70" s="24"/>
    </row>
    <row r="71" spans="20:22" x14ac:dyDescent="0.2">
      <c r="T71" s="24"/>
      <c r="U71" s="24"/>
      <c r="V71" s="24"/>
    </row>
    <row r="72" spans="20:22" x14ac:dyDescent="0.2">
      <c r="T72" s="24"/>
      <c r="U72" s="24"/>
      <c r="V72" s="24"/>
    </row>
    <row r="73" spans="20:22" x14ac:dyDescent="0.2">
      <c r="T73" s="24"/>
      <c r="U73" s="24"/>
      <c r="V73" s="24"/>
    </row>
    <row r="74" spans="20:22" x14ac:dyDescent="0.2">
      <c r="T74" s="24"/>
      <c r="U74" s="24"/>
      <c r="V74" s="24"/>
    </row>
    <row r="75" spans="20:22" x14ac:dyDescent="0.2">
      <c r="T75" s="24"/>
      <c r="U75" s="24"/>
      <c r="V75" s="24"/>
    </row>
    <row r="76" spans="20:22" x14ac:dyDescent="0.2">
      <c r="T76" s="24"/>
      <c r="U76" s="24"/>
      <c r="V76" s="24"/>
    </row>
    <row r="77" spans="20:22" x14ac:dyDescent="0.2">
      <c r="T77" s="24"/>
      <c r="U77" s="24"/>
      <c r="V77" s="24"/>
    </row>
    <row r="78" spans="20:22" x14ac:dyDescent="0.2">
      <c r="T78" s="24"/>
      <c r="U78" s="24"/>
      <c r="V78" s="24"/>
    </row>
    <row r="79" spans="20:22" x14ac:dyDescent="0.2">
      <c r="T79" s="24"/>
      <c r="U79" s="24"/>
      <c r="V79" s="24"/>
    </row>
    <row r="80" spans="20:22" x14ac:dyDescent="0.2">
      <c r="T80" s="24"/>
      <c r="U80" s="24"/>
      <c r="V80" s="24"/>
    </row>
    <row r="81" spans="20:22" x14ac:dyDescent="0.2">
      <c r="T81" s="24"/>
      <c r="U81" s="24"/>
      <c r="V81" s="24"/>
    </row>
    <row r="82" spans="20:22" x14ac:dyDescent="0.2">
      <c r="T82" s="24"/>
      <c r="U82" s="24"/>
      <c r="V82" s="24"/>
    </row>
    <row r="83" spans="20:22" x14ac:dyDescent="0.2">
      <c r="T83" s="24"/>
      <c r="U83" s="24"/>
      <c r="V83" s="24"/>
    </row>
    <row r="84" spans="20:22" x14ac:dyDescent="0.2">
      <c r="T84" s="24"/>
      <c r="U84" s="24"/>
      <c r="V84" s="24"/>
    </row>
    <row r="85" spans="20:22" x14ac:dyDescent="0.2">
      <c r="T85" s="24"/>
      <c r="U85" s="24"/>
      <c r="V85" s="24"/>
    </row>
    <row r="86" spans="20:22" x14ac:dyDescent="0.2">
      <c r="T86" s="24"/>
      <c r="U86" s="24"/>
      <c r="V86" s="24"/>
    </row>
    <row r="87" spans="20:22" x14ac:dyDescent="0.2">
      <c r="T87" s="24"/>
      <c r="U87" s="24"/>
      <c r="V87" s="24"/>
    </row>
    <row r="88" spans="20:22" x14ac:dyDescent="0.2">
      <c r="T88" s="24"/>
      <c r="U88" s="24"/>
      <c r="V88" s="24"/>
    </row>
    <row r="89" spans="20:22" x14ac:dyDescent="0.2">
      <c r="T89" s="24"/>
      <c r="U89" s="24"/>
      <c r="V89" s="24"/>
    </row>
    <row r="90" spans="20:22" x14ac:dyDescent="0.2">
      <c r="T90" s="24"/>
      <c r="U90" s="24"/>
      <c r="V90" s="24"/>
    </row>
    <row r="91" spans="20:22" x14ac:dyDescent="0.2">
      <c r="T91" s="24"/>
      <c r="U91" s="24"/>
      <c r="V91" s="24"/>
    </row>
    <row r="92" spans="20:22" x14ac:dyDescent="0.2">
      <c r="T92" s="24"/>
      <c r="U92" s="24"/>
      <c r="V92" s="24"/>
    </row>
    <row r="93" spans="20:22" x14ac:dyDescent="0.2">
      <c r="T93" s="24"/>
      <c r="U93" s="24"/>
      <c r="V93" s="24"/>
    </row>
    <row r="94" spans="20:22" x14ac:dyDescent="0.2">
      <c r="T94" s="24"/>
      <c r="U94" s="24"/>
      <c r="V94" s="24"/>
    </row>
    <row r="95" spans="20:22" x14ac:dyDescent="0.2">
      <c r="T95" s="24"/>
      <c r="U95" s="24"/>
      <c r="V95" s="24"/>
    </row>
    <row r="96" spans="20:22" x14ac:dyDescent="0.2">
      <c r="T96" s="24"/>
      <c r="U96" s="24"/>
      <c r="V96" s="24"/>
    </row>
    <row r="97" spans="20:22" x14ac:dyDescent="0.2">
      <c r="T97" s="24"/>
      <c r="U97" s="24"/>
      <c r="V97" s="24"/>
    </row>
    <row r="98" spans="20:22" x14ac:dyDescent="0.2">
      <c r="T98" s="24"/>
      <c r="U98" s="24"/>
      <c r="V98" s="24"/>
    </row>
    <row r="99" spans="20:22" x14ac:dyDescent="0.2">
      <c r="T99" s="24"/>
      <c r="U99" s="24"/>
      <c r="V99" s="24"/>
    </row>
    <row r="100" spans="20:22" x14ac:dyDescent="0.2">
      <c r="T100" s="24"/>
      <c r="U100" s="24"/>
      <c r="V100" s="24"/>
    </row>
    <row r="101" spans="20:22" x14ac:dyDescent="0.2">
      <c r="T101" s="24"/>
      <c r="U101" s="24"/>
      <c r="V101" s="24"/>
    </row>
    <row r="102" spans="20:22" x14ac:dyDescent="0.2">
      <c r="T102" s="24"/>
      <c r="U102" s="24"/>
      <c r="V102" s="24"/>
    </row>
    <row r="103" spans="20:22" x14ac:dyDescent="0.2">
      <c r="T103" s="24"/>
      <c r="U103" s="24"/>
      <c r="V103" s="24"/>
    </row>
    <row r="104" spans="20:22" x14ac:dyDescent="0.2">
      <c r="T104" s="24"/>
      <c r="U104" s="24"/>
      <c r="V104" s="24"/>
    </row>
    <row r="105" spans="20:22" x14ac:dyDescent="0.2">
      <c r="T105" s="24"/>
      <c r="U105" s="24"/>
      <c r="V105" s="24"/>
    </row>
    <row r="106" spans="20:22" x14ac:dyDescent="0.2">
      <c r="T106" s="24"/>
      <c r="U106" s="24"/>
      <c r="V106" s="24"/>
    </row>
    <row r="107" spans="20:22" x14ac:dyDescent="0.2">
      <c r="T107" s="24"/>
      <c r="U107" s="24"/>
      <c r="V107" s="24"/>
    </row>
    <row r="108" spans="20:22" x14ac:dyDescent="0.2">
      <c r="T108" s="24"/>
      <c r="U108" s="24"/>
      <c r="V108" s="24"/>
    </row>
    <row r="109" spans="20:22" x14ac:dyDescent="0.2">
      <c r="T109" s="24"/>
      <c r="U109" s="24"/>
      <c r="V109" s="24"/>
    </row>
    <row r="110" spans="20:22" x14ac:dyDescent="0.2">
      <c r="T110" s="24"/>
      <c r="U110" s="24"/>
      <c r="V110" s="24"/>
    </row>
    <row r="111" spans="20:22" x14ac:dyDescent="0.2">
      <c r="T111" s="24"/>
      <c r="U111" s="24"/>
      <c r="V111" s="24"/>
    </row>
    <row r="112" spans="20:22" x14ac:dyDescent="0.2">
      <c r="T112" s="24"/>
      <c r="U112" s="24"/>
      <c r="V112" s="24"/>
    </row>
    <row r="113" spans="20:22" x14ac:dyDescent="0.2">
      <c r="T113" s="24"/>
      <c r="U113" s="24"/>
      <c r="V113" s="24"/>
    </row>
    <row r="114" spans="20:22" x14ac:dyDescent="0.2">
      <c r="T114" s="24"/>
      <c r="U114" s="24"/>
      <c r="V114" s="24"/>
    </row>
    <row r="115" spans="20:22" x14ac:dyDescent="0.2">
      <c r="T115" s="24"/>
      <c r="U115" s="24"/>
      <c r="V115" s="24"/>
    </row>
    <row r="116" spans="20:22" x14ac:dyDescent="0.2">
      <c r="T116" s="24"/>
      <c r="U116" s="24"/>
      <c r="V116" s="24"/>
    </row>
    <row r="117" spans="20:22" x14ac:dyDescent="0.2">
      <c r="T117" s="24"/>
      <c r="U117" s="24"/>
      <c r="V117" s="24"/>
    </row>
    <row r="118" spans="20:22" x14ac:dyDescent="0.2">
      <c r="T118" s="24"/>
      <c r="U118" s="24"/>
      <c r="V118" s="24"/>
    </row>
    <row r="119" spans="20:22" x14ac:dyDescent="0.2">
      <c r="T119" s="24"/>
      <c r="U119" s="24"/>
      <c r="V119" s="24"/>
    </row>
    <row r="120" spans="20:22" x14ac:dyDescent="0.2">
      <c r="T120" s="24"/>
      <c r="U120" s="24"/>
      <c r="V120" s="24"/>
    </row>
    <row r="121" spans="20:22" x14ac:dyDescent="0.2">
      <c r="T121" s="24"/>
      <c r="U121" s="24"/>
      <c r="V121" s="24"/>
    </row>
    <row r="122" spans="20:22" x14ac:dyDescent="0.2">
      <c r="T122" s="24"/>
      <c r="U122" s="24"/>
      <c r="V122" s="24"/>
    </row>
    <row r="123" spans="20:22" x14ac:dyDescent="0.2">
      <c r="T123" s="24"/>
      <c r="U123" s="24"/>
      <c r="V123" s="24"/>
    </row>
    <row r="124" spans="20:22" x14ac:dyDescent="0.2">
      <c r="T124" s="24"/>
      <c r="U124" s="24"/>
      <c r="V124" s="24"/>
    </row>
    <row r="125" spans="20:22" x14ac:dyDescent="0.2">
      <c r="T125" s="24"/>
      <c r="U125" s="24"/>
      <c r="V125" s="24"/>
    </row>
    <row r="126" spans="20:22" x14ac:dyDescent="0.2">
      <c r="T126" s="24"/>
      <c r="U126" s="24"/>
      <c r="V126" s="24"/>
    </row>
    <row r="127" spans="20:22" x14ac:dyDescent="0.2">
      <c r="T127" s="24"/>
      <c r="U127" s="24"/>
      <c r="V127" s="24"/>
    </row>
    <row r="128" spans="20:22" x14ac:dyDescent="0.2">
      <c r="T128" s="24"/>
      <c r="U128" s="24"/>
      <c r="V128" s="24"/>
    </row>
    <row r="129" spans="20:22" x14ac:dyDescent="0.2">
      <c r="T129" s="24"/>
      <c r="U129" s="24"/>
      <c r="V129" s="24"/>
    </row>
    <row r="130" spans="20:22" x14ac:dyDescent="0.2">
      <c r="T130" s="24"/>
      <c r="U130" s="24"/>
      <c r="V130" s="24"/>
    </row>
    <row r="131" spans="20:22" x14ac:dyDescent="0.2">
      <c r="T131" s="24"/>
      <c r="U131" s="24"/>
      <c r="V131" s="24"/>
    </row>
    <row r="132" spans="20:22" x14ac:dyDescent="0.2">
      <c r="T132" s="24"/>
      <c r="U132" s="24"/>
      <c r="V132" s="24"/>
    </row>
    <row r="133" spans="20:22" x14ac:dyDescent="0.2">
      <c r="T133" s="24"/>
      <c r="U133" s="24"/>
      <c r="V133" s="24"/>
    </row>
    <row r="134" spans="20:22" x14ac:dyDescent="0.2">
      <c r="T134" s="24"/>
      <c r="U134" s="24"/>
      <c r="V134" s="24"/>
    </row>
    <row r="135" spans="20:22" x14ac:dyDescent="0.2">
      <c r="T135" s="24"/>
      <c r="U135" s="24"/>
      <c r="V135" s="24"/>
    </row>
    <row r="136" spans="20:22" x14ac:dyDescent="0.2">
      <c r="T136" s="24"/>
      <c r="U136" s="24"/>
      <c r="V136" s="24"/>
    </row>
    <row r="137" spans="20:22" x14ac:dyDescent="0.2">
      <c r="T137" s="24"/>
      <c r="U137" s="24"/>
      <c r="V137" s="24"/>
    </row>
  </sheetData>
  <sheetProtection algorithmName="SHA-512" hashValue="p7PnvD6/vEw+J75ZkZoINs6P2iaJo1Ab/xLEVOG1+MaERS6O0THGK24IOzQiqDGKK0ge42D44IvJIqC3O6zn6Q==" saltValue="QcsHCG7fjTlMV6+viNmhoQ==" spinCount="100000" sheet="1" objects="1" scenarios="1" selectLockedCells="1"/>
  <pageMargins left="0.25" right="0.25" top="0.75" bottom="0.75" header="0.3" footer="0.3"/>
  <pageSetup paperSize="9" scale="49" orientation="portrait" horizontalDpi="4294967293" verticalDpi="4294967293" r:id="rId1"/>
  <headerFooter>
    <oddFooter>&amp;R&amp;8Last Saved: 20-Jul-2016</oddFooter>
  </headerFooter>
  <colBreaks count="3" manualBreakCount="3">
    <brk id="4" max="1048575" man="1"/>
    <brk id="6" max="39" man="1"/>
    <brk id="13" max="1048575" man="1"/>
  </colBreaks>
  <drawing r:id="rId2"/>
  <tableParts count="6">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8:C35"/>
  <sheetViews>
    <sheetView showGridLines="0" showRowColHeaders="0" zoomScaleNormal="100" workbookViewId="0">
      <selection activeCell="E38" sqref="E38"/>
    </sheetView>
  </sheetViews>
  <sheetFormatPr baseColWidth="10" defaultColWidth="8.83203125" defaultRowHeight="13" x14ac:dyDescent="0.15"/>
  <cols>
    <col min="2" max="2" width="104.6640625" style="31" customWidth="1"/>
  </cols>
  <sheetData>
    <row r="8" spans="2:3" x14ac:dyDescent="0.15">
      <c r="B8"/>
      <c r="C8" s="31"/>
    </row>
    <row r="9" spans="2:3" ht="19" x14ac:dyDescent="0.15">
      <c r="B9" s="149" t="s">
        <v>106</v>
      </c>
    </row>
    <row r="10" spans="2:3" ht="18" x14ac:dyDescent="0.15">
      <c r="B10" s="154"/>
    </row>
    <row r="11" spans="2:3" ht="38" x14ac:dyDescent="0.15">
      <c r="B11" s="155" t="s">
        <v>86</v>
      </c>
    </row>
    <row r="12" spans="2:3" ht="19" x14ac:dyDescent="0.15">
      <c r="B12" s="155" t="s">
        <v>87</v>
      </c>
    </row>
    <row r="13" spans="2:3" ht="38" x14ac:dyDescent="0.15">
      <c r="B13" s="155" t="s">
        <v>88</v>
      </c>
    </row>
    <row r="14" spans="2:3" ht="57" x14ac:dyDescent="0.15">
      <c r="B14" s="155" t="s">
        <v>89</v>
      </c>
    </row>
    <row r="15" spans="2:3" ht="19" x14ac:dyDescent="0.15">
      <c r="B15" s="155" t="s">
        <v>90</v>
      </c>
    </row>
    <row r="16" spans="2:3" ht="38" x14ac:dyDescent="0.15">
      <c r="B16" s="155" t="s">
        <v>93</v>
      </c>
    </row>
    <row r="17" spans="2:2" ht="38" x14ac:dyDescent="0.15">
      <c r="B17" s="155" t="s">
        <v>94</v>
      </c>
    </row>
    <row r="18" spans="2:2" ht="38" x14ac:dyDescent="0.15">
      <c r="B18" s="155" t="s">
        <v>95</v>
      </c>
    </row>
    <row r="19" spans="2:2" ht="38" x14ac:dyDescent="0.15">
      <c r="B19" s="155" t="s">
        <v>96</v>
      </c>
    </row>
    <row r="20" spans="2:2" ht="18" x14ac:dyDescent="0.15">
      <c r="B20" s="155"/>
    </row>
    <row r="21" spans="2:2" ht="18" x14ac:dyDescent="0.15">
      <c r="B21" s="156" t="s">
        <v>97</v>
      </c>
    </row>
    <row r="22" spans="2:2" ht="57" x14ac:dyDescent="0.15">
      <c r="B22" s="155" t="s">
        <v>98</v>
      </c>
    </row>
    <row r="23" spans="2:2" ht="38" x14ac:dyDescent="0.15">
      <c r="B23" s="155" t="s">
        <v>99</v>
      </c>
    </row>
    <row r="24" spans="2:2" ht="18" x14ac:dyDescent="0.15">
      <c r="B24" s="155"/>
    </row>
    <row r="25" spans="2:2" x14ac:dyDescent="0.15">
      <c r="B25" s="150"/>
    </row>
    <row r="26" spans="2:2" x14ac:dyDescent="0.15">
      <c r="B26" s="150"/>
    </row>
    <row r="27" spans="2:2" ht="19" x14ac:dyDescent="0.15">
      <c r="B27" s="149" t="s">
        <v>100</v>
      </c>
    </row>
    <row r="28" spans="2:2" ht="38" x14ac:dyDescent="0.15">
      <c r="B28" s="154" t="s">
        <v>102</v>
      </c>
    </row>
    <row r="29" spans="2:2" ht="38" x14ac:dyDescent="0.15">
      <c r="B29" s="154" t="s">
        <v>103</v>
      </c>
    </row>
    <row r="30" spans="2:2" ht="18" x14ac:dyDescent="0.15">
      <c r="B30" s="154"/>
    </row>
    <row r="31" spans="2:2" ht="18" x14ac:dyDescent="0.15">
      <c r="B31" s="154"/>
    </row>
    <row r="32" spans="2:2" ht="19" x14ac:dyDescent="0.15">
      <c r="B32" s="149" t="s">
        <v>107</v>
      </c>
    </row>
    <row r="33" spans="2:2" ht="114" x14ac:dyDescent="0.15">
      <c r="B33" s="154" t="s">
        <v>108</v>
      </c>
    </row>
    <row r="34" spans="2:2" ht="38" x14ac:dyDescent="0.15">
      <c r="B34" s="154" t="s">
        <v>109</v>
      </c>
    </row>
    <row r="35" spans="2:2" ht="38" x14ac:dyDescent="0.15">
      <c r="B35" s="154" t="s">
        <v>110</v>
      </c>
    </row>
  </sheetData>
  <sheetProtection algorithmName="SHA-512" hashValue="l/Slr6ciuy7KX7g5pQYKhPNWP2f0g30OlJTOau+VES5WvX3yq+S4a/EQnSB+Fs/4FvSAo+5Tw4D+5uef+91cKQ==" saltValue="LpFE3B8rjc4e4J/UlxeFQg==" spinCount="100000" sheet="1" objects="1" scenarios="1" selectLockedCells="1"/>
  <pageMargins left="0.7" right="0.7" top="0.75" bottom="0.75" header="0.3" footer="0.3"/>
  <pageSetup paperSize="9" scale="88" orientation="portrait" horizontalDpi="300" verticalDpi="300" r:id="rId1"/>
  <headerFooter>
    <oddFooter>&amp;R&amp;8Last Saved: 20-Jul-2016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File_x0020_Posted_x0020_Date xmlns="99f8b140-4a43-439e-9ff1-0e4a326da793">2016-07-07T14:00:00+00:00</File_x0020_Posted_x0020_Date>
    <Description0 xmlns="99f8b140-4a43-439e-9ff1-0e4a326da793">Risks, Improvements, Oportunities Register (Replaces NCR Register)</Description0>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75D349D0927BD45875E7C9E77D3BD12" ma:contentTypeVersion="3" ma:contentTypeDescription="Create a new document." ma:contentTypeScope="" ma:versionID="623b3aa326770dc33bd6969361872452">
  <xsd:schema xmlns:xsd="http://www.w3.org/2001/XMLSchema" xmlns:xs="http://www.w3.org/2001/XMLSchema" xmlns:p="http://schemas.microsoft.com/office/2006/metadata/properties" xmlns:ns2="99f8b140-4a43-439e-9ff1-0e4a326da793" targetNamespace="http://schemas.microsoft.com/office/2006/metadata/properties" ma:root="true" ma:fieldsID="ad3cbaefdf42b4c1d2be62e27157c48b" ns2:_="">
    <xsd:import namespace="99f8b140-4a43-439e-9ff1-0e4a326da793"/>
    <xsd:element name="properties">
      <xsd:complexType>
        <xsd:sequence>
          <xsd:element name="documentManagement">
            <xsd:complexType>
              <xsd:all>
                <xsd:element ref="ns2:File_x0020_Posted_x0020_Date" minOccurs="0"/>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8b140-4a43-439e-9ff1-0e4a326da793" elementFormDefault="qualified">
    <xsd:import namespace="http://schemas.microsoft.com/office/2006/documentManagement/types"/>
    <xsd:import namespace="http://schemas.microsoft.com/office/infopath/2007/PartnerControls"/>
    <xsd:element name="File_x0020_Posted_x0020_Date" ma:index="8" nillable="true" ma:displayName="File Posted Date" ma:format="DateOnly" ma:internalName="File_x0020_Posted_x0020_Date">
      <xsd:simpleType>
        <xsd:restriction base="dms:DateTime"/>
      </xsd:simpleType>
    </xsd:element>
    <xsd:element name="Description0" ma:index="9"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82947-B758-46AA-96B7-5B9532504AE3}">
  <ds:schemaRefs>
    <ds:schemaRef ds:uri="http://schemas.microsoft.com/sharepoint/v3/contenttype/forms"/>
  </ds:schemaRefs>
</ds:datastoreItem>
</file>

<file path=customXml/itemProps2.xml><?xml version="1.0" encoding="utf-8"?>
<ds:datastoreItem xmlns:ds="http://schemas.openxmlformats.org/officeDocument/2006/customXml" ds:itemID="{C8003815-9100-4E69-A8A4-DF8F81383DAA}">
  <ds:schemaRefs>
    <ds:schemaRef ds:uri="http://schemas.microsoft.com/office/2006/metadata/longProperties"/>
  </ds:schemaRefs>
</ds:datastoreItem>
</file>

<file path=customXml/itemProps3.xml><?xml version="1.0" encoding="utf-8"?>
<ds:datastoreItem xmlns:ds="http://schemas.openxmlformats.org/officeDocument/2006/customXml" ds:itemID="{F0AF463B-448A-4FCC-8C45-CB6EA08662A4}">
  <ds:schemaRefs>
    <ds:schemaRef ds:uri="99f8b140-4a43-439e-9ff1-0e4a326da793"/>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3CEF909D-68FE-44F9-A5D8-3183CF692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8b140-4a43-439e-9ff1-0e4a326da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RIO Register</vt:lpstr>
      <vt:lpstr>RIO Stats</vt:lpstr>
      <vt:lpstr>RiskMatrix</vt:lpstr>
      <vt:lpstr>Definition Tables</vt:lpstr>
      <vt:lpstr>HELP!!!!</vt:lpstr>
      <vt:lpstr>DescConsequence</vt:lpstr>
      <vt:lpstr>DescLikelihood</vt:lpstr>
      <vt:lpstr>'RIO Register'!Print_Area</vt:lpstr>
      <vt:lpstr>'RIO Stats'!Print_Area</vt:lpstr>
      <vt:lpstr>RiskMatrix!Print_Area</vt:lpstr>
      <vt:lpstr>'RIO Register'!Print_Titles</vt:lpstr>
      <vt:lpstr>ReviewFreq</vt:lpstr>
      <vt:lpstr>rExtreme</vt:lpstr>
      <vt:lpstr>rHigh</vt:lpstr>
      <vt:lpstr>RIOCatSt</vt:lpstr>
      <vt:lpstr>RIOLevel</vt:lpstr>
      <vt:lpstr>RIOType</vt:lpstr>
      <vt:lpstr>RiskCategory</vt:lpstr>
      <vt:lpstr>RiskCatSt</vt:lpstr>
      <vt:lpstr>rLow</vt:lpstr>
      <vt:lpstr>rModerate</vt:lpstr>
      <vt:lpstr>TableHdr</vt:lpstr>
    </vt:vector>
  </TitlesOfParts>
  <Company>quality.com.au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dc:title>
  <dc:creator>masonj</dc:creator>
  <cp:lastModifiedBy>Jag Dichoso</cp:lastModifiedBy>
  <cp:lastPrinted>2016-07-15T03:23:29Z</cp:lastPrinted>
  <dcterms:created xsi:type="dcterms:W3CDTF">2007-09-16T23:42:53Z</dcterms:created>
  <dcterms:modified xsi:type="dcterms:W3CDTF">2024-10-15T23:48:26Z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0x010100775D349D0927BD45875E7C9E77D3BD12</vt:lpwstr>
  </property>
</Properties>
</file>